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rija\Documents\MARIJA\2025\FIN.PLAN\"/>
    </mc:Choice>
  </mc:AlternateContent>
  <xr:revisionPtr revIDLastSave="0" documentId="13_ncr:1_{04EED446-F26C-4FBF-B814-A518D0E414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snovni FP 2024" sheetId="1" r:id="rId1"/>
  </sheets>
  <definedNames>
    <definedName name="_xlnm.Print_Area" localSheetId="0">'osnovni FP 2024'!$A$1:$Q$435</definedName>
  </definedNames>
  <calcPr calcId="191029"/>
</workbook>
</file>

<file path=xl/calcChain.xml><?xml version="1.0" encoding="utf-8"?>
<calcChain xmlns="http://schemas.openxmlformats.org/spreadsheetml/2006/main">
  <c r="E77" i="1" l="1"/>
  <c r="E71" i="1"/>
  <c r="E69" i="1"/>
  <c r="E68" i="1"/>
  <c r="E44" i="1"/>
  <c r="E41" i="1"/>
  <c r="E36" i="1"/>
  <c r="E31" i="1"/>
  <c r="E30" i="1" s="1"/>
  <c r="E23" i="1"/>
  <c r="E14" i="1"/>
  <c r="E13" i="1" s="1"/>
  <c r="E12" i="1"/>
  <c r="E11" i="1" s="1"/>
  <c r="P3" i="1"/>
  <c r="G363" i="1"/>
  <c r="F372" i="1"/>
  <c r="K372" i="1" s="1"/>
  <c r="Q372" i="1" s="1"/>
  <c r="G12" i="1"/>
  <c r="G99" i="1" s="1"/>
  <c r="J12" i="1"/>
  <c r="I12" i="1"/>
  <c r="H12" i="1"/>
  <c r="C363" i="1"/>
  <c r="M99" i="1"/>
  <c r="F65" i="1"/>
  <c r="K65" i="1" s="1"/>
  <c r="Q65" i="1" s="1"/>
  <c r="F398" i="1"/>
  <c r="F394" i="1"/>
  <c r="F393" i="1"/>
  <c r="F392" i="1"/>
  <c r="K392" i="1" s="1"/>
  <c r="Q392" i="1" s="1"/>
  <c r="F391" i="1"/>
  <c r="F390" i="1"/>
  <c r="F389" i="1"/>
  <c r="K389" i="1" s="1"/>
  <c r="F388" i="1"/>
  <c r="F387" i="1"/>
  <c r="F386" i="1"/>
  <c r="F385" i="1"/>
  <c r="F384" i="1"/>
  <c r="K391" i="1"/>
  <c r="F377" i="1"/>
  <c r="F374" i="1"/>
  <c r="F367" i="1"/>
  <c r="F366" i="1"/>
  <c r="F365" i="1"/>
  <c r="F364" i="1"/>
  <c r="F363" i="1" s="1"/>
  <c r="F357" i="1"/>
  <c r="F356" i="1" s="1"/>
  <c r="F326" i="1"/>
  <c r="F324" i="1"/>
  <c r="F318" i="1"/>
  <c r="F293" i="1"/>
  <c r="F287" i="1"/>
  <c r="F286" i="1"/>
  <c r="F285" i="1"/>
  <c r="F284" i="1"/>
  <c r="F283" i="1"/>
  <c r="F282" i="1"/>
  <c r="F281" i="1"/>
  <c r="K281" i="1" s="1"/>
  <c r="Q281" i="1" s="1"/>
  <c r="F280" i="1"/>
  <c r="F279" i="1"/>
  <c r="K279" i="1" s="1"/>
  <c r="Q279" i="1" s="1"/>
  <c r="F278" i="1"/>
  <c r="F277" i="1"/>
  <c r="F276" i="1"/>
  <c r="F275" i="1"/>
  <c r="K275" i="1" s="1"/>
  <c r="Q275" i="1" s="1"/>
  <c r="F274" i="1"/>
  <c r="F273" i="1"/>
  <c r="F271" i="1"/>
  <c r="F270" i="1"/>
  <c r="F269" i="1"/>
  <c r="K269" i="1" s="1"/>
  <c r="F268" i="1"/>
  <c r="K268" i="1" s="1"/>
  <c r="Q268" i="1" s="1"/>
  <c r="F265" i="1"/>
  <c r="F264" i="1"/>
  <c r="F263" i="1"/>
  <c r="K263" i="1" s="1"/>
  <c r="Q263" i="1" s="1"/>
  <c r="F262" i="1"/>
  <c r="F260" i="1"/>
  <c r="F259" i="1"/>
  <c r="K259" i="1" s="1"/>
  <c r="Q259" i="1" s="1"/>
  <c r="F258" i="1"/>
  <c r="F257" i="1"/>
  <c r="K257" i="1" s="1"/>
  <c r="Q257" i="1" s="1"/>
  <c r="F256" i="1"/>
  <c r="F255" i="1"/>
  <c r="K255" i="1" s="1"/>
  <c r="Q255" i="1" s="1"/>
  <c r="F254" i="1"/>
  <c r="K280" i="1"/>
  <c r="Q280" i="1" s="1"/>
  <c r="F237" i="1"/>
  <c r="F236" i="1"/>
  <c r="F235" i="1"/>
  <c r="F234" i="1"/>
  <c r="F233" i="1"/>
  <c r="F232" i="1"/>
  <c r="K232" i="1" s="1"/>
  <c r="F231" i="1"/>
  <c r="K231" i="1" s="1"/>
  <c r="Q231" i="1" s="1"/>
  <c r="F230" i="1"/>
  <c r="K230" i="1" s="1"/>
  <c r="F229" i="1"/>
  <c r="F228" i="1"/>
  <c r="F227" i="1"/>
  <c r="K227" i="1" s="1"/>
  <c r="Q227" i="1" s="1"/>
  <c r="F226" i="1"/>
  <c r="F221" i="1"/>
  <c r="F218" i="1"/>
  <c r="F217" i="1"/>
  <c r="F214" i="1" s="1"/>
  <c r="F211" i="1"/>
  <c r="F210" i="1"/>
  <c r="K210" i="1" s="1"/>
  <c r="Q210" i="1" s="1"/>
  <c r="F208" i="1"/>
  <c r="K208" i="1" s="1"/>
  <c r="F207" i="1"/>
  <c r="K207" i="1" s="1"/>
  <c r="Q207" i="1" s="1"/>
  <c r="F206" i="1"/>
  <c r="F205" i="1"/>
  <c r="F204" i="1"/>
  <c r="F203" i="1"/>
  <c r="F202" i="1"/>
  <c r="F201" i="1"/>
  <c r="K201" i="1" s="1"/>
  <c r="Q201" i="1" s="1"/>
  <c r="F200" i="1"/>
  <c r="F199" i="1"/>
  <c r="F198" i="1"/>
  <c r="F197" i="1"/>
  <c r="K197" i="1" s="1"/>
  <c r="Q197" i="1" s="1"/>
  <c r="F196" i="1"/>
  <c r="F195" i="1"/>
  <c r="F194" i="1"/>
  <c r="F193" i="1"/>
  <c r="F192" i="1"/>
  <c r="F191" i="1"/>
  <c r="K191" i="1" s="1"/>
  <c r="Q191" i="1" s="1"/>
  <c r="F190" i="1"/>
  <c r="F189" i="1"/>
  <c r="K189" i="1" s="1"/>
  <c r="F188" i="1"/>
  <c r="F187" i="1"/>
  <c r="F184" i="1"/>
  <c r="F183" i="1"/>
  <c r="F182" i="1"/>
  <c r="F181" i="1"/>
  <c r="F180" i="1"/>
  <c r="F179" i="1"/>
  <c r="F178" i="1"/>
  <c r="F177" i="1"/>
  <c r="K177" i="1" s="1"/>
  <c r="F176" i="1"/>
  <c r="F174" i="1"/>
  <c r="F173" i="1"/>
  <c r="K173" i="1" s="1"/>
  <c r="F172" i="1"/>
  <c r="F162" i="1"/>
  <c r="F161" i="1"/>
  <c r="F160" i="1"/>
  <c r="F159" i="1"/>
  <c r="K159" i="1" s="1"/>
  <c r="F158" i="1"/>
  <c r="F157" i="1"/>
  <c r="K157" i="1" s="1"/>
  <c r="F156" i="1"/>
  <c r="F154" i="1"/>
  <c r="K154" i="1" s="1"/>
  <c r="Q154" i="1" s="1"/>
  <c r="F153" i="1"/>
  <c r="F152" i="1"/>
  <c r="F151" i="1"/>
  <c r="F150" i="1"/>
  <c r="K150" i="1" s="1"/>
  <c r="Q150" i="1" s="1"/>
  <c r="F149" i="1"/>
  <c r="F148" i="1"/>
  <c r="K148" i="1" s="1"/>
  <c r="Q148" i="1" s="1"/>
  <c r="F147" i="1"/>
  <c r="F146" i="1"/>
  <c r="K146" i="1" s="1"/>
  <c r="Q146" i="1" s="1"/>
  <c r="F145" i="1"/>
  <c r="F143" i="1"/>
  <c r="F142" i="1"/>
  <c r="F134" i="1"/>
  <c r="F131" i="1"/>
  <c r="F127" i="1"/>
  <c r="F126" i="1"/>
  <c r="F125" i="1"/>
  <c r="F124" i="1"/>
  <c r="F123" i="1"/>
  <c r="F122" i="1"/>
  <c r="F116" i="1"/>
  <c r="F115" i="1" s="1"/>
  <c r="F113" i="1"/>
  <c r="F112" i="1"/>
  <c r="K112" i="1" s="1"/>
  <c r="F111" i="1"/>
  <c r="F108" i="1"/>
  <c r="F107" i="1" s="1"/>
  <c r="E426" i="1"/>
  <c r="E383" i="1"/>
  <c r="E376" i="1"/>
  <c r="E373" i="1"/>
  <c r="E363" i="1"/>
  <c r="E356" i="1"/>
  <c r="E323" i="1"/>
  <c r="E253" i="1"/>
  <c r="E186" i="1"/>
  <c r="E171" i="1"/>
  <c r="E141" i="1"/>
  <c r="E133" i="1"/>
  <c r="E119" i="1"/>
  <c r="E115" i="1"/>
  <c r="E107" i="1"/>
  <c r="Q216" i="1"/>
  <c r="Q215" i="1"/>
  <c r="Q202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77" i="1"/>
  <c r="P374" i="1"/>
  <c r="P373" i="1" s="1"/>
  <c r="P367" i="1"/>
  <c r="P366" i="1"/>
  <c r="P365" i="1"/>
  <c r="P364" i="1"/>
  <c r="P363" i="1" s="1"/>
  <c r="P357" i="1"/>
  <c r="P326" i="1"/>
  <c r="P324" i="1"/>
  <c r="P282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 s="1"/>
  <c r="P221" i="1"/>
  <c r="P220" i="1"/>
  <c r="P219" i="1"/>
  <c r="P218" i="1"/>
  <c r="P217" i="1"/>
  <c r="P211" i="1"/>
  <c r="P210" i="1"/>
  <c r="P209" i="1"/>
  <c r="P208" i="1"/>
  <c r="P207" i="1"/>
  <c r="P206" i="1"/>
  <c r="P205" i="1"/>
  <c r="P204" i="1"/>
  <c r="P203" i="1"/>
  <c r="P196" i="1"/>
  <c r="P195" i="1"/>
  <c r="P194" i="1"/>
  <c r="P193" i="1"/>
  <c r="P192" i="1"/>
  <c r="P191" i="1"/>
  <c r="P190" i="1"/>
  <c r="P189" i="1"/>
  <c r="P188" i="1"/>
  <c r="P187" i="1"/>
  <c r="P186" i="1" s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2" i="1"/>
  <c r="P254" i="1"/>
  <c r="P214" i="1"/>
  <c r="P199" i="1"/>
  <c r="P134" i="1"/>
  <c r="P133" i="1" s="1"/>
  <c r="P131" i="1"/>
  <c r="P127" i="1"/>
  <c r="P119" i="1" s="1"/>
  <c r="P123" i="1"/>
  <c r="P122" i="1"/>
  <c r="P116" i="1"/>
  <c r="P113" i="1"/>
  <c r="P111" i="1"/>
  <c r="P108" i="1"/>
  <c r="P107" i="1" s="1"/>
  <c r="Q426" i="1"/>
  <c r="P426" i="1"/>
  <c r="P376" i="1"/>
  <c r="P356" i="1"/>
  <c r="P323" i="1"/>
  <c r="P171" i="1"/>
  <c r="P130" i="1"/>
  <c r="P115" i="1"/>
  <c r="P77" i="1"/>
  <c r="P12" i="1"/>
  <c r="O426" i="1"/>
  <c r="O383" i="1"/>
  <c r="O382" i="1" s="1"/>
  <c r="O376" i="1"/>
  <c r="O373" i="1"/>
  <c r="O363" i="1"/>
  <c r="O356" i="1"/>
  <c r="O323" i="1"/>
  <c r="O253" i="1"/>
  <c r="O225" i="1"/>
  <c r="O214" i="1"/>
  <c r="O186" i="1"/>
  <c r="O171" i="1"/>
  <c r="O141" i="1"/>
  <c r="O133" i="1"/>
  <c r="O130" i="1"/>
  <c r="O119" i="1"/>
  <c r="O115" i="1"/>
  <c r="O110" i="1"/>
  <c r="O107" i="1"/>
  <c r="O77" i="1"/>
  <c r="O12" i="1"/>
  <c r="O99" i="1" s="1"/>
  <c r="N426" i="1"/>
  <c r="N383" i="1"/>
  <c r="N382" i="1" s="1"/>
  <c r="N376" i="1"/>
  <c r="N373" i="1"/>
  <c r="N363" i="1"/>
  <c r="N356" i="1"/>
  <c r="N323" i="1"/>
  <c r="N253" i="1"/>
  <c r="N225" i="1"/>
  <c r="N214" i="1"/>
  <c r="N186" i="1"/>
  <c r="N171" i="1"/>
  <c r="N141" i="1"/>
  <c r="N133" i="1"/>
  <c r="N130" i="1"/>
  <c r="N106" i="1" s="1"/>
  <c r="N119" i="1"/>
  <c r="N115" i="1"/>
  <c r="N110" i="1"/>
  <c r="N107" i="1"/>
  <c r="N77" i="1"/>
  <c r="N12" i="1"/>
  <c r="N99" i="1" s="1"/>
  <c r="M426" i="1"/>
  <c r="M383" i="1"/>
  <c r="M382" i="1" s="1"/>
  <c r="M376" i="1"/>
  <c r="M373" i="1"/>
  <c r="M363" i="1"/>
  <c r="M356" i="1"/>
  <c r="M323" i="1"/>
  <c r="M253" i="1"/>
  <c r="M225" i="1"/>
  <c r="M214" i="1"/>
  <c r="M186" i="1"/>
  <c r="M171" i="1"/>
  <c r="M141" i="1"/>
  <c r="M133" i="1"/>
  <c r="M130" i="1"/>
  <c r="M119" i="1"/>
  <c r="M115" i="1"/>
  <c r="M110" i="1"/>
  <c r="M107" i="1"/>
  <c r="M77" i="1"/>
  <c r="M12" i="1"/>
  <c r="L426" i="1"/>
  <c r="L383" i="1"/>
  <c r="L376" i="1"/>
  <c r="L373" i="1"/>
  <c r="L363" i="1"/>
  <c r="L356" i="1"/>
  <c r="L323" i="1"/>
  <c r="L253" i="1"/>
  <c r="L225" i="1"/>
  <c r="L214" i="1"/>
  <c r="L186" i="1"/>
  <c r="L171" i="1"/>
  <c r="L141" i="1"/>
  <c r="L133" i="1"/>
  <c r="L130" i="1"/>
  <c r="L119" i="1"/>
  <c r="L115" i="1"/>
  <c r="L110" i="1"/>
  <c r="L107" i="1"/>
  <c r="L77" i="1"/>
  <c r="L12" i="1"/>
  <c r="L99" i="1" s="1"/>
  <c r="G119" i="1"/>
  <c r="K122" i="1"/>
  <c r="J186" i="1"/>
  <c r="H186" i="1"/>
  <c r="G186" i="1"/>
  <c r="D186" i="1"/>
  <c r="C186" i="1"/>
  <c r="J171" i="1"/>
  <c r="H171" i="1"/>
  <c r="G171" i="1"/>
  <c r="D171" i="1"/>
  <c r="C171" i="1"/>
  <c r="J383" i="1"/>
  <c r="H383" i="1"/>
  <c r="G383" i="1"/>
  <c r="D383" i="1"/>
  <c r="C383" i="1"/>
  <c r="J426" i="1"/>
  <c r="I426" i="1"/>
  <c r="H426" i="1"/>
  <c r="G426" i="1"/>
  <c r="F426" i="1"/>
  <c r="D426" i="1"/>
  <c r="J373" i="1"/>
  <c r="H373" i="1"/>
  <c r="G373" i="1"/>
  <c r="D373" i="1"/>
  <c r="J363" i="1"/>
  <c r="H363" i="1"/>
  <c r="D363" i="1"/>
  <c r="J356" i="1"/>
  <c r="H356" i="1"/>
  <c r="G356" i="1"/>
  <c r="D356" i="1"/>
  <c r="J323" i="1"/>
  <c r="H323" i="1"/>
  <c r="G323" i="1"/>
  <c r="D323" i="1"/>
  <c r="J253" i="1"/>
  <c r="H253" i="1"/>
  <c r="G253" i="1"/>
  <c r="D253" i="1"/>
  <c r="J225" i="1"/>
  <c r="H225" i="1"/>
  <c r="G225" i="1"/>
  <c r="D225" i="1"/>
  <c r="J214" i="1"/>
  <c r="H214" i="1"/>
  <c r="G214" i="1"/>
  <c r="D214" i="1"/>
  <c r="J141" i="1"/>
  <c r="H141" i="1"/>
  <c r="G141" i="1"/>
  <c r="D141" i="1"/>
  <c r="J133" i="1"/>
  <c r="H133" i="1"/>
  <c r="G133" i="1"/>
  <c r="D133" i="1"/>
  <c r="J130" i="1"/>
  <c r="H130" i="1"/>
  <c r="G130" i="1"/>
  <c r="D130" i="1"/>
  <c r="J119" i="1"/>
  <c r="H119" i="1"/>
  <c r="D119" i="1"/>
  <c r="J115" i="1"/>
  <c r="H115" i="1"/>
  <c r="G115" i="1"/>
  <c r="D115" i="1"/>
  <c r="J110" i="1"/>
  <c r="H110" i="1"/>
  <c r="G110" i="1"/>
  <c r="D110" i="1"/>
  <c r="J107" i="1"/>
  <c r="H107" i="1"/>
  <c r="G107" i="1"/>
  <c r="D107" i="1"/>
  <c r="F76" i="1"/>
  <c r="F75" i="1"/>
  <c r="F74" i="1"/>
  <c r="F73" i="1"/>
  <c r="F67" i="1"/>
  <c r="F66" i="1"/>
  <c r="F64" i="1"/>
  <c r="F63" i="1"/>
  <c r="F62" i="1"/>
  <c r="F61" i="1"/>
  <c r="F60" i="1"/>
  <c r="F59" i="1"/>
  <c r="F50" i="1"/>
  <c r="F49" i="1"/>
  <c r="K49" i="1" s="1"/>
  <c r="Q49" i="1" s="1"/>
  <c r="D12" i="1"/>
  <c r="C12" i="1"/>
  <c r="C99" i="1" s="1"/>
  <c r="K387" i="1"/>
  <c r="Q387" i="1" s="1"/>
  <c r="K386" i="1"/>
  <c r="Q386" i="1" s="1"/>
  <c r="K385" i="1"/>
  <c r="Q385" i="1" s="1"/>
  <c r="K236" i="1"/>
  <c r="K228" i="1"/>
  <c r="K204" i="1"/>
  <c r="Q204" i="1" s="1"/>
  <c r="K193" i="1"/>
  <c r="Q193" i="1" s="1"/>
  <c r="K160" i="1"/>
  <c r="K126" i="1"/>
  <c r="F52" i="1"/>
  <c r="K394" i="1"/>
  <c r="Q394" i="1" s="1"/>
  <c r="K390" i="1"/>
  <c r="Q390" i="1" s="1"/>
  <c r="F373" i="1"/>
  <c r="K278" i="1"/>
  <c r="Q278" i="1" s="1"/>
  <c r="K276" i="1"/>
  <c r="K274" i="1"/>
  <c r="K271" i="1"/>
  <c r="Q271" i="1" s="1"/>
  <c r="K265" i="1"/>
  <c r="Q265" i="1" s="1"/>
  <c r="K260" i="1"/>
  <c r="Q260" i="1" s="1"/>
  <c r="K258" i="1"/>
  <c r="Q258" i="1" s="1"/>
  <c r="K256" i="1"/>
  <c r="Q256" i="1" s="1"/>
  <c r="K235" i="1"/>
  <c r="Q235" i="1" s="1"/>
  <c r="K234" i="1"/>
  <c r="K233" i="1"/>
  <c r="Q233" i="1" s="1"/>
  <c r="K229" i="1"/>
  <c r="Q229" i="1" s="1"/>
  <c r="K218" i="1"/>
  <c r="Q218" i="1" s="1"/>
  <c r="K205" i="1"/>
  <c r="Q205" i="1" s="1"/>
  <c r="K202" i="1"/>
  <c r="K200" i="1"/>
  <c r="Q200" i="1" s="1"/>
  <c r="K198" i="1"/>
  <c r="Q198" i="1" s="1"/>
  <c r="K195" i="1"/>
  <c r="Q195" i="1" s="1"/>
  <c r="K194" i="1"/>
  <c r="Q194" i="1" s="1"/>
  <c r="K190" i="1"/>
  <c r="Q190" i="1" s="1"/>
  <c r="K179" i="1"/>
  <c r="K178" i="1"/>
  <c r="K174" i="1"/>
  <c r="F130" i="1"/>
  <c r="K161" i="1"/>
  <c r="K158" i="1"/>
  <c r="K153" i="1"/>
  <c r="Q153" i="1" s="1"/>
  <c r="K152" i="1"/>
  <c r="Q152" i="1" s="1"/>
  <c r="K151" i="1"/>
  <c r="Q151" i="1" s="1"/>
  <c r="K147" i="1"/>
  <c r="Q147" i="1" s="1"/>
  <c r="F133" i="1"/>
  <c r="P99" i="1" l="1"/>
  <c r="Q208" i="1"/>
  <c r="Q391" i="1"/>
  <c r="Q3" i="1"/>
  <c r="Q234" i="1"/>
  <c r="Q274" i="1"/>
  <c r="L382" i="1"/>
  <c r="Q230" i="1"/>
  <c r="Q269" i="1"/>
  <c r="Q228" i="1"/>
  <c r="Q236" i="1"/>
  <c r="Q122" i="1"/>
  <c r="Q232" i="1"/>
  <c r="Q276" i="1"/>
  <c r="Q189" i="1"/>
  <c r="P383" i="1"/>
  <c r="P382" i="1" s="1"/>
  <c r="Q389" i="1"/>
  <c r="E106" i="1"/>
  <c r="E105" i="1" s="1"/>
  <c r="F12" i="1"/>
  <c r="M106" i="1"/>
  <c r="M105" i="1" s="1"/>
  <c r="M428" i="1" s="1"/>
  <c r="M429" i="1" s="1"/>
  <c r="L106" i="1"/>
  <c r="P253" i="1"/>
  <c r="P106" i="1" s="1"/>
  <c r="P110" i="1"/>
  <c r="P141" i="1"/>
  <c r="O106" i="1"/>
  <c r="O105" i="1" s="1"/>
  <c r="O428" i="1" s="1"/>
  <c r="O429" i="1" s="1"/>
  <c r="P11" i="1"/>
  <c r="O11" i="1"/>
  <c r="N105" i="1"/>
  <c r="N428" i="1" s="1"/>
  <c r="N429" i="1" s="1"/>
  <c r="N11" i="1"/>
  <c r="M11" i="1"/>
  <c r="L11" i="1"/>
  <c r="F110" i="1"/>
  <c r="F383" i="1"/>
  <c r="F225" i="1"/>
  <c r="F119" i="1"/>
  <c r="F253" i="1"/>
  <c r="F141" i="1"/>
  <c r="K75" i="1"/>
  <c r="Q75" i="1" s="1"/>
  <c r="K74" i="1"/>
  <c r="Q74" i="1" s="1"/>
  <c r="K73" i="1"/>
  <c r="K67" i="1"/>
  <c r="Q67" i="1" s="1"/>
  <c r="K66" i="1"/>
  <c r="Q66" i="1" s="1"/>
  <c r="K64" i="1"/>
  <c r="Q64" i="1" s="1"/>
  <c r="K63" i="1"/>
  <c r="Q63" i="1" s="1"/>
  <c r="K62" i="1"/>
  <c r="Q62" i="1" s="1"/>
  <c r="K61" i="1"/>
  <c r="Q61" i="1" s="1"/>
  <c r="K60" i="1"/>
  <c r="Q60" i="1" s="1"/>
  <c r="K59" i="1"/>
  <c r="Q59" i="1" s="1"/>
  <c r="K58" i="1"/>
  <c r="Q58" i="1" s="1"/>
  <c r="K57" i="1"/>
  <c r="Q57" i="1" s="1"/>
  <c r="K55" i="1"/>
  <c r="Q55" i="1" s="1"/>
  <c r="K54" i="1"/>
  <c r="Q54" i="1" s="1"/>
  <c r="K53" i="1"/>
  <c r="Q53" i="1" s="1"/>
  <c r="K52" i="1"/>
  <c r="Q52" i="1" s="1"/>
  <c r="K51" i="1"/>
  <c r="Q51" i="1" s="1"/>
  <c r="K50" i="1"/>
  <c r="Q50" i="1" s="1"/>
  <c r="F128" i="1"/>
  <c r="K128" i="1" s="1"/>
  <c r="F129" i="1"/>
  <c r="K129" i="1" s="1"/>
  <c r="K124" i="1"/>
  <c r="K125" i="1"/>
  <c r="J376" i="1"/>
  <c r="J77" i="1"/>
  <c r="K427" i="1"/>
  <c r="K426" i="1" s="1"/>
  <c r="K399" i="1"/>
  <c r="K378" i="1"/>
  <c r="K362" i="1"/>
  <c r="K361" i="1"/>
  <c r="K360" i="1"/>
  <c r="K328" i="1"/>
  <c r="K327" i="1"/>
  <c r="K222" i="1"/>
  <c r="K185" i="1"/>
  <c r="K136" i="1"/>
  <c r="K117" i="1"/>
  <c r="L105" i="1" l="1"/>
  <c r="L428" i="1" s="1"/>
  <c r="L429" i="1" s="1"/>
  <c r="Q73" i="1"/>
  <c r="Q12" i="1" s="1"/>
  <c r="K12" i="1"/>
  <c r="P105" i="1"/>
  <c r="P428" i="1" s="1"/>
  <c r="P429" i="1" s="1"/>
  <c r="J382" i="1"/>
  <c r="J11" i="1" l="1"/>
  <c r="J99" i="1"/>
  <c r="J106" i="1"/>
  <c r="J105" i="1" s="1"/>
  <c r="J428" i="1" s="1"/>
  <c r="K365" i="1"/>
  <c r="Q365" i="1" s="1"/>
  <c r="K78" i="1"/>
  <c r="K423" i="1"/>
  <c r="K414" i="1"/>
  <c r="K403" i="1"/>
  <c r="K401" i="1"/>
  <c r="K380" i="1"/>
  <c r="K377" i="1"/>
  <c r="K353" i="1"/>
  <c r="K350" i="1"/>
  <c r="K347" i="1"/>
  <c r="K344" i="1"/>
  <c r="K340" i="1"/>
  <c r="K337" i="1"/>
  <c r="K334" i="1"/>
  <c r="K331" i="1"/>
  <c r="K321" i="1"/>
  <c r="K313" i="1"/>
  <c r="K302" i="1"/>
  <c r="K298" i="1"/>
  <c r="K296" i="1"/>
  <c r="K294" i="1"/>
  <c r="K289" i="1"/>
  <c r="K223" i="1"/>
  <c r="K169" i="1"/>
  <c r="K139" i="1"/>
  <c r="K137" i="1"/>
  <c r="K76" i="1"/>
  <c r="F375" i="1"/>
  <c r="F370" i="1"/>
  <c r="K370" i="1" s="1"/>
  <c r="F369" i="1"/>
  <c r="K369" i="1" s="1"/>
  <c r="F368" i="1"/>
  <c r="K368" i="1" s="1"/>
  <c r="K366" i="1"/>
  <c r="Q366" i="1" s="1"/>
  <c r="F358" i="1"/>
  <c r="K287" i="1"/>
  <c r="K286" i="1"/>
  <c r="K285" i="1"/>
  <c r="K284" i="1"/>
  <c r="K283" i="1"/>
  <c r="F252" i="1"/>
  <c r="K252" i="1" s="1"/>
  <c r="F251" i="1"/>
  <c r="K251" i="1" s="1"/>
  <c r="F250" i="1"/>
  <c r="K250" i="1" s="1"/>
  <c r="F249" i="1"/>
  <c r="K249" i="1" s="1"/>
  <c r="F248" i="1"/>
  <c r="K248" i="1" s="1"/>
  <c r="F247" i="1"/>
  <c r="K247" i="1" s="1"/>
  <c r="F246" i="1"/>
  <c r="K246" i="1" s="1"/>
  <c r="F245" i="1"/>
  <c r="K245" i="1" s="1"/>
  <c r="F244" i="1"/>
  <c r="K244" i="1" s="1"/>
  <c r="F243" i="1"/>
  <c r="K243" i="1" s="1"/>
  <c r="F242" i="1"/>
  <c r="K242" i="1" s="1"/>
  <c r="F241" i="1"/>
  <c r="K241" i="1" s="1"/>
  <c r="F240" i="1"/>
  <c r="K240" i="1" s="1"/>
  <c r="F239" i="1"/>
  <c r="K239" i="1" s="1"/>
  <c r="F238" i="1"/>
  <c r="K238" i="1" s="1"/>
  <c r="F213" i="1"/>
  <c r="K213" i="1" s="1"/>
  <c r="Q213" i="1" s="1"/>
  <c r="F212" i="1"/>
  <c r="K212" i="1" s="1"/>
  <c r="Q212" i="1" s="1"/>
  <c r="K183" i="1"/>
  <c r="Q183" i="1" s="1"/>
  <c r="K182" i="1"/>
  <c r="Q182" i="1" s="1"/>
  <c r="K181" i="1"/>
  <c r="Q181" i="1" s="1"/>
  <c r="F167" i="1"/>
  <c r="K167" i="1" s="1"/>
  <c r="F165" i="1"/>
  <c r="K165" i="1" s="1"/>
  <c r="F164" i="1"/>
  <c r="K164" i="1" s="1"/>
  <c r="F163" i="1"/>
  <c r="K163" i="1" s="1"/>
  <c r="K143" i="1"/>
  <c r="Q143" i="1" s="1"/>
  <c r="F135" i="1"/>
  <c r="F132" i="1"/>
  <c r="K376" i="1" l="1"/>
  <c r="Q377" i="1"/>
  <c r="Q376" i="1" s="1"/>
  <c r="K187" i="1"/>
  <c r="Q187" i="1" s="1"/>
  <c r="F186" i="1"/>
  <c r="J429" i="1"/>
  <c r="K400" i="1"/>
  <c r="K358" i="1"/>
  <c r="K135" i="1"/>
  <c r="K132" i="1"/>
  <c r="K375" i="1"/>
  <c r="K288" i="1"/>
  <c r="K330" i="1"/>
  <c r="F166" i="1"/>
  <c r="F118" i="1"/>
  <c r="F114" i="1"/>
  <c r="F109" i="1"/>
  <c r="K109" i="1" s="1"/>
  <c r="I273" i="1"/>
  <c r="K273" i="1" s="1"/>
  <c r="Q273" i="1" s="1"/>
  <c r="I176" i="1"/>
  <c r="K176" i="1" s="1"/>
  <c r="Q176" i="1" s="1"/>
  <c r="I206" i="1"/>
  <c r="K206" i="1" s="1"/>
  <c r="Q206" i="1" s="1"/>
  <c r="I192" i="1"/>
  <c r="K192" i="1" s="1"/>
  <c r="Q192" i="1" s="1"/>
  <c r="F56" i="1"/>
  <c r="K56" i="1" s="1"/>
  <c r="Q56" i="1" s="1"/>
  <c r="K114" i="1" l="1"/>
  <c r="K118" i="1"/>
  <c r="K166" i="1"/>
  <c r="I237" i="1"/>
  <c r="K237" i="1" s="1"/>
  <c r="Q237" i="1" s="1"/>
  <c r="I188" i="1" l="1"/>
  <c r="I108" i="1"/>
  <c r="K108" i="1" s="1"/>
  <c r="I107" i="1" l="1"/>
  <c r="K188" i="1"/>
  <c r="Q188" i="1" s="1"/>
  <c r="C426" i="1"/>
  <c r="I377" i="1"/>
  <c r="I376" i="1" s="1"/>
  <c r="H376" i="1"/>
  <c r="G376" i="1"/>
  <c r="D376" i="1"/>
  <c r="I374" i="1"/>
  <c r="I357" i="1"/>
  <c r="I324" i="1"/>
  <c r="I254" i="1"/>
  <c r="I226" i="1"/>
  <c r="I217" i="1"/>
  <c r="I211" i="1"/>
  <c r="K211" i="1" s="1"/>
  <c r="Q211" i="1" s="1"/>
  <c r="I199" i="1"/>
  <c r="K199" i="1" s="1"/>
  <c r="Q199" i="1" s="1"/>
  <c r="I196" i="1"/>
  <c r="K196" i="1" s="1"/>
  <c r="Q196" i="1" s="1"/>
  <c r="I162" i="1"/>
  <c r="K162" i="1" s="1"/>
  <c r="Q162" i="1" s="1"/>
  <c r="I149" i="1"/>
  <c r="K149" i="1" s="1"/>
  <c r="Q149" i="1" s="1"/>
  <c r="I145" i="1"/>
  <c r="K145" i="1" s="1"/>
  <c r="Q145" i="1" s="1"/>
  <c r="I142" i="1"/>
  <c r="I134" i="1"/>
  <c r="I131" i="1"/>
  <c r="I127" i="1"/>
  <c r="K127" i="1" s="1"/>
  <c r="Q127" i="1" s="1"/>
  <c r="I113" i="1"/>
  <c r="I111" i="1"/>
  <c r="K111" i="1" s="1"/>
  <c r="I384" i="1"/>
  <c r="I388" i="1"/>
  <c r="K388" i="1" s="1"/>
  <c r="Q388" i="1" s="1"/>
  <c r="I393" i="1"/>
  <c r="K393" i="1" s="1"/>
  <c r="Q393" i="1" s="1"/>
  <c r="I77" i="1"/>
  <c r="H77" i="1"/>
  <c r="D77" i="1"/>
  <c r="I277" i="1"/>
  <c r="K277" i="1" s="1"/>
  <c r="Q277" i="1" s="1"/>
  <c r="C373" i="1"/>
  <c r="I356" i="1" l="1"/>
  <c r="K357" i="1"/>
  <c r="K113" i="1"/>
  <c r="Q113" i="1" s="1"/>
  <c r="K107" i="1"/>
  <c r="Q108" i="1"/>
  <c r="Q107" i="1" s="1"/>
  <c r="K142" i="1"/>
  <c r="Q142" i="1" s="1"/>
  <c r="I225" i="1"/>
  <c r="K226" i="1"/>
  <c r="I373" i="1"/>
  <c r="K374" i="1"/>
  <c r="F77" i="1"/>
  <c r="D99" i="1"/>
  <c r="K254" i="1"/>
  <c r="Q254" i="1" s="1"/>
  <c r="K384" i="1"/>
  <c r="Q384" i="1" s="1"/>
  <c r="I130" i="1"/>
  <c r="K131" i="1"/>
  <c r="I110" i="1"/>
  <c r="I133" i="1"/>
  <c r="K134" i="1"/>
  <c r="I214" i="1"/>
  <c r="K217" i="1"/>
  <c r="Q217" i="1" s="1"/>
  <c r="H99" i="1"/>
  <c r="I99" i="1"/>
  <c r="C110" i="1"/>
  <c r="C424" i="1"/>
  <c r="C423" i="1" s="1"/>
  <c r="I423" i="1"/>
  <c r="H423" i="1"/>
  <c r="G423" i="1"/>
  <c r="F423" i="1"/>
  <c r="D423" i="1"/>
  <c r="C422" i="1"/>
  <c r="C421" i="1"/>
  <c r="C420" i="1"/>
  <c r="C419" i="1"/>
  <c r="C418" i="1"/>
  <c r="C417" i="1"/>
  <c r="C416" i="1"/>
  <c r="C415" i="1"/>
  <c r="I414" i="1"/>
  <c r="H414" i="1"/>
  <c r="G414" i="1"/>
  <c r="F414" i="1"/>
  <c r="D414" i="1"/>
  <c r="C413" i="1"/>
  <c r="C412" i="1"/>
  <c r="C411" i="1"/>
  <c r="C410" i="1"/>
  <c r="C409" i="1"/>
  <c r="C408" i="1"/>
  <c r="C407" i="1"/>
  <c r="C406" i="1"/>
  <c r="C404" i="1"/>
  <c r="I403" i="1"/>
  <c r="H403" i="1"/>
  <c r="G403" i="1"/>
  <c r="F403" i="1"/>
  <c r="D403" i="1"/>
  <c r="C402" i="1"/>
  <c r="C401" i="1" s="1"/>
  <c r="I401" i="1"/>
  <c r="H401" i="1"/>
  <c r="G401" i="1"/>
  <c r="F401" i="1"/>
  <c r="D401" i="1"/>
  <c r="I398" i="1"/>
  <c r="I383" i="1" s="1"/>
  <c r="H382" i="1"/>
  <c r="G382" i="1"/>
  <c r="F382" i="1"/>
  <c r="D382" i="1"/>
  <c r="C381" i="1"/>
  <c r="C380" i="1" s="1"/>
  <c r="I380" i="1"/>
  <c r="H380" i="1"/>
  <c r="G380" i="1"/>
  <c r="F380" i="1"/>
  <c r="D380" i="1"/>
  <c r="C371" i="1"/>
  <c r="I367" i="1"/>
  <c r="K367" i="1" s="1"/>
  <c r="Q367" i="1" s="1"/>
  <c r="I364" i="1"/>
  <c r="C361" i="1"/>
  <c r="C360" i="1"/>
  <c r="I359" i="1"/>
  <c r="H359" i="1"/>
  <c r="G359" i="1"/>
  <c r="F359" i="1"/>
  <c r="D359" i="1"/>
  <c r="C356" i="1"/>
  <c r="C355" i="1"/>
  <c r="C354" i="1"/>
  <c r="I353" i="1"/>
  <c r="H353" i="1"/>
  <c r="G353" i="1"/>
  <c r="F353" i="1"/>
  <c r="D353" i="1"/>
  <c r="C352" i="1"/>
  <c r="C351" i="1"/>
  <c r="I350" i="1"/>
  <c r="H350" i="1"/>
  <c r="G350" i="1"/>
  <c r="F350" i="1"/>
  <c r="D350" i="1"/>
  <c r="C349" i="1"/>
  <c r="C348" i="1"/>
  <c r="I347" i="1"/>
  <c r="H347" i="1"/>
  <c r="G347" i="1"/>
  <c r="F347" i="1"/>
  <c r="D347" i="1"/>
  <c r="C346" i="1"/>
  <c r="C345" i="1"/>
  <c r="I344" i="1"/>
  <c r="H344" i="1"/>
  <c r="G344" i="1"/>
  <c r="F344" i="1"/>
  <c r="D344" i="1"/>
  <c r="C342" i="1"/>
  <c r="C341" i="1"/>
  <c r="I340" i="1"/>
  <c r="H340" i="1"/>
  <c r="G340" i="1"/>
  <c r="F340" i="1"/>
  <c r="D340" i="1"/>
  <c r="C339" i="1"/>
  <c r="C338" i="1"/>
  <c r="I337" i="1"/>
  <c r="H337" i="1"/>
  <c r="G337" i="1"/>
  <c r="F337" i="1"/>
  <c r="D337" i="1"/>
  <c r="C336" i="1"/>
  <c r="C335" i="1"/>
  <c r="I334" i="1"/>
  <c r="H334" i="1"/>
  <c r="G334" i="1"/>
  <c r="F334" i="1"/>
  <c r="D334" i="1"/>
  <c r="C333" i="1"/>
  <c r="C332" i="1"/>
  <c r="I331" i="1"/>
  <c r="H331" i="1"/>
  <c r="G331" i="1"/>
  <c r="F331" i="1"/>
  <c r="D331" i="1"/>
  <c r="C329" i="1"/>
  <c r="C328" i="1"/>
  <c r="I326" i="1"/>
  <c r="K326" i="1" s="1"/>
  <c r="Q326" i="1" s="1"/>
  <c r="I321" i="1"/>
  <c r="H321" i="1"/>
  <c r="G321" i="1"/>
  <c r="D321" i="1"/>
  <c r="I313" i="1"/>
  <c r="H313" i="1"/>
  <c r="G313" i="1"/>
  <c r="D313" i="1"/>
  <c r="I302" i="1"/>
  <c r="H302" i="1"/>
  <c r="G302" i="1"/>
  <c r="D302" i="1"/>
  <c r="I298" i="1"/>
  <c r="H298" i="1"/>
  <c r="G298" i="1"/>
  <c r="D298" i="1"/>
  <c r="I296" i="1"/>
  <c r="H296" i="1"/>
  <c r="G296" i="1"/>
  <c r="D296" i="1"/>
  <c r="I294" i="1"/>
  <c r="H294" i="1"/>
  <c r="G294" i="1"/>
  <c r="D294" i="1"/>
  <c r="I289" i="1"/>
  <c r="H289" i="1"/>
  <c r="G289" i="1"/>
  <c r="D289" i="1"/>
  <c r="I282" i="1"/>
  <c r="K282" i="1" s="1"/>
  <c r="Q282" i="1" s="1"/>
  <c r="I270" i="1"/>
  <c r="K270" i="1" s="1"/>
  <c r="Q270" i="1" s="1"/>
  <c r="I264" i="1"/>
  <c r="K264" i="1" s="1"/>
  <c r="Q264" i="1" s="1"/>
  <c r="I262" i="1"/>
  <c r="K262" i="1" s="1"/>
  <c r="Q262" i="1" s="1"/>
  <c r="C224" i="1"/>
  <c r="C223" i="1" s="1"/>
  <c r="I223" i="1"/>
  <c r="H223" i="1"/>
  <c r="G223" i="1"/>
  <c r="F223" i="1"/>
  <c r="D223" i="1"/>
  <c r="I221" i="1"/>
  <c r="K221" i="1" s="1"/>
  <c r="Q221" i="1" s="1"/>
  <c r="C216" i="1"/>
  <c r="C215" i="1"/>
  <c r="I203" i="1"/>
  <c r="K203" i="1" s="1"/>
  <c r="I184" i="1"/>
  <c r="K184" i="1" s="1"/>
  <c r="Q184" i="1" s="1"/>
  <c r="I180" i="1"/>
  <c r="K180" i="1" s="1"/>
  <c r="Q180" i="1" s="1"/>
  <c r="I172" i="1"/>
  <c r="C170" i="1"/>
  <c r="C169" i="1" s="1"/>
  <c r="I169" i="1"/>
  <c r="H169" i="1"/>
  <c r="G169" i="1"/>
  <c r="F169" i="1"/>
  <c r="D169" i="1"/>
  <c r="C168" i="1"/>
  <c r="I156" i="1"/>
  <c r="K156" i="1" s="1"/>
  <c r="Q156" i="1" s="1"/>
  <c r="C140" i="1"/>
  <c r="C139" i="1" s="1"/>
  <c r="I139" i="1"/>
  <c r="H139" i="1"/>
  <c r="G139" i="1"/>
  <c r="F139" i="1"/>
  <c r="D139" i="1"/>
  <c r="C138" i="1"/>
  <c r="C137" i="1" s="1"/>
  <c r="I137" i="1"/>
  <c r="H137" i="1"/>
  <c r="G137" i="1"/>
  <c r="F137" i="1"/>
  <c r="D137" i="1"/>
  <c r="I123" i="1"/>
  <c r="C121" i="1"/>
  <c r="C120" i="1"/>
  <c r="I116" i="1"/>
  <c r="K116" i="1" s="1"/>
  <c r="C107" i="1"/>
  <c r="C98" i="1"/>
  <c r="C97" i="1"/>
  <c r="C96" i="1"/>
  <c r="C94" i="1"/>
  <c r="I94" i="1"/>
  <c r="H94" i="1"/>
  <c r="G94" i="1"/>
  <c r="F94" i="1"/>
  <c r="D94" i="1"/>
  <c r="C93" i="1"/>
  <c r="C92" i="1" s="1"/>
  <c r="I92" i="1"/>
  <c r="H92" i="1"/>
  <c r="G92" i="1"/>
  <c r="F92" i="1"/>
  <c r="D92" i="1"/>
  <c r="C90" i="1"/>
  <c r="C89" i="1" s="1"/>
  <c r="C88" i="1" s="1"/>
  <c r="I89" i="1"/>
  <c r="I88" i="1" s="1"/>
  <c r="H89" i="1"/>
  <c r="H88" i="1" s="1"/>
  <c r="G89" i="1"/>
  <c r="G88" i="1" s="1"/>
  <c r="F89" i="1"/>
  <c r="F88" i="1" s="1"/>
  <c r="D89" i="1"/>
  <c r="D88" i="1" s="1"/>
  <c r="C87" i="1"/>
  <c r="C86" i="1" s="1"/>
  <c r="I86" i="1"/>
  <c r="H86" i="1"/>
  <c r="G86" i="1"/>
  <c r="F86" i="1"/>
  <c r="D86" i="1"/>
  <c r="C85" i="1"/>
  <c r="C84" i="1" s="1"/>
  <c r="I84" i="1"/>
  <c r="H84" i="1"/>
  <c r="G84" i="1"/>
  <c r="F84" i="1"/>
  <c r="D84" i="1"/>
  <c r="C83" i="1"/>
  <c r="C82" i="1" s="1"/>
  <c r="I82" i="1"/>
  <c r="H82" i="1"/>
  <c r="G82" i="1"/>
  <c r="F82" i="1"/>
  <c r="D82" i="1"/>
  <c r="C80" i="1"/>
  <c r="C79" i="1" s="1"/>
  <c r="I79" i="1"/>
  <c r="H79" i="1"/>
  <c r="G79" i="1"/>
  <c r="F79" i="1"/>
  <c r="D79" i="1"/>
  <c r="I71" i="1"/>
  <c r="H71" i="1"/>
  <c r="G71" i="1"/>
  <c r="D71" i="1"/>
  <c r="I69" i="1"/>
  <c r="H69" i="1"/>
  <c r="G69" i="1"/>
  <c r="D69" i="1"/>
  <c r="C58" i="1"/>
  <c r="C57" i="1"/>
  <c r="C55" i="1"/>
  <c r="C54" i="1"/>
  <c r="C53" i="1"/>
  <c r="C48" i="1"/>
  <c r="C47" i="1"/>
  <c r="C46" i="1"/>
  <c r="C45" i="1"/>
  <c r="I44" i="1"/>
  <c r="H44" i="1"/>
  <c r="G44" i="1"/>
  <c r="F44" i="1"/>
  <c r="D44" i="1"/>
  <c r="C43" i="1"/>
  <c r="C42" i="1"/>
  <c r="I41" i="1"/>
  <c r="H41" i="1"/>
  <c r="G41" i="1"/>
  <c r="F41" i="1"/>
  <c r="D41" i="1"/>
  <c r="C39" i="1"/>
  <c r="C38" i="1"/>
  <c r="C37" i="1"/>
  <c r="I36" i="1"/>
  <c r="H36" i="1"/>
  <c r="G36" i="1"/>
  <c r="F36" i="1"/>
  <c r="D36" i="1"/>
  <c r="C35" i="1"/>
  <c r="C34" i="1"/>
  <c r="C33" i="1"/>
  <c r="C32" i="1"/>
  <c r="I31" i="1"/>
  <c r="H31" i="1"/>
  <c r="G31" i="1"/>
  <c r="F31" i="1"/>
  <c r="D31" i="1"/>
  <c r="C29" i="1"/>
  <c r="C28" i="1"/>
  <c r="C27" i="1"/>
  <c r="C26" i="1"/>
  <c r="C25" i="1"/>
  <c r="C24" i="1"/>
  <c r="I23" i="1"/>
  <c r="H23" i="1"/>
  <c r="G23" i="1"/>
  <c r="F23" i="1"/>
  <c r="D23" i="1"/>
  <c r="C22" i="1"/>
  <c r="C21" i="1"/>
  <c r="C20" i="1"/>
  <c r="C19" i="1"/>
  <c r="C18" i="1"/>
  <c r="C17" i="1"/>
  <c r="C15" i="1"/>
  <c r="C14" i="1" s="1"/>
  <c r="I14" i="1"/>
  <c r="H14" i="1"/>
  <c r="G14" i="1"/>
  <c r="F14" i="1"/>
  <c r="D14" i="1"/>
  <c r="I141" i="1" l="1"/>
  <c r="K77" i="1"/>
  <c r="F99" i="1"/>
  <c r="K356" i="1"/>
  <c r="Q357" i="1"/>
  <c r="Q356" i="1" s="1"/>
  <c r="K373" i="1"/>
  <c r="Q374" i="1"/>
  <c r="Q373" i="1" s="1"/>
  <c r="Q253" i="1"/>
  <c r="K225" i="1"/>
  <c r="Q226" i="1"/>
  <c r="Q225" i="1" s="1"/>
  <c r="K186" i="1"/>
  <c r="Q203" i="1"/>
  <c r="Q186" i="1" s="1"/>
  <c r="Q141" i="1"/>
  <c r="K133" i="1"/>
  <c r="Q134" i="1"/>
  <c r="Q133" i="1" s="1"/>
  <c r="K130" i="1"/>
  <c r="Q131" i="1"/>
  <c r="Q130" i="1" s="1"/>
  <c r="K110" i="1"/>
  <c r="Q111" i="1"/>
  <c r="Q110" i="1" s="1"/>
  <c r="I253" i="1"/>
  <c r="K253" i="1"/>
  <c r="I323" i="1"/>
  <c r="I115" i="1"/>
  <c r="I186" i="1"/>
  <c r="I382" i="1"/>
  <c r="K398" i="1"/>
  <c r="I119" i="1"/>
  <c r="K123" i="1"/>
  <c r="I171" i="1"/>
  <c r="I363" i="1"/>
  <c r="K364" i="1"/>
  <c r="K363" i="1" s="1"/>
  <c r="K214" i="1"/>
  <c r="Q214" i="1" s="1"/>
  <c r="K141" i="1"/>
  <c r="K359" i="1"/>
  <c r="I30" i="1"/>
  <c r="F30" i="1"/>
  <c r="G30" i="1"/>
  <c r="H30" i="1"/>
  <c r="D91" i="1"/>
  <c r="I91" i="1"/>
  <c r="H400" i="1"/>
  <c r="C359" i="1"/>
  <c r="F13" i="1"/>
  <c r="F330" i="1"/>
  <c r="C337" i="1"/>
  <c r="C334" i="1"/>
  <c r="C331" i="1"/>
  <c r="D68" i="1"/>
  <c r="I68" i="1"/>
  <c r="G68" i="1"/>
  <c r="H81" i="1"/>
  <c r="D81" i="1"/>
  <c r="C353" i="1"/>
  <c r="I13" i="1"/>
  <c r="G13" i="1"/>
  <c r="I81" i="1"/>
  <c r="C344" i="1"/>
  <c r="D400" i="1"/>
  <c r="I400" i="1"/>
  <c r="G400" i="1"/>
  <c r="C133" i="1"/>
  <c r="C350" i="1"/>
  <c r="C36" i="1"/>
  <c r="C81" i="1"/>
  <c r="C23" i="1"/>
  <c r="C13" i="1" s="1"/>
  <c r="G91" i="1"/>
  <c r="H288" i="1"/>
  <c r="G330" i="1"/>
  <c r="H330" i="1"/>
  <c r="F400" i="1"/>
  <c r="C403" i="1"/>
  <c r="C400" i="1" s="1"/>
  <c r="C31" i="1"/>
  <c r="F91" i="1"/>
  <c r="H91" i="1"/>
  <c r="C347" i="1"/>
  <c r="C41" i="1"/>
  <c r="H68" i="1"/>
  <c r="C414" i="1"/>
  <c r="D30" i="1"/>
  <c r="G288" i="1"/>
  <c r="D13" i="1"/>
  <c r="G81" i="1"/>
  <c r="F81" i="1"/>
  <c r="D330" i="1"/>
  <c r="I330" i="1"/>
  <c r="C340" i="1"/>
  <c r="C44" i="1"/>
  <c r="H13" i="1"/>
  <c r="C91" i="1"/>
  <c r="C115" i="1"/>
  <c r="D288" i="1"/>
  <c r="I288" i="1"/>
  <c r="Q77" i="1" l="1"/>
  <c r="K11" i="1"/>
  <c r="K99" i="1"/>
  <c r="K383" i="1"/>
  <c r="Q398" i="1"/>
  <c r="Q383" i="1" s="1"/>
  <c r="Q382" i="1" s="1"/>
  <c r="K119" i="1"/>
  <c r="Q123" i="1"/>
  <c r="Q119" i="1" s="1"/>
  <c r="K115" i="1"/>
  <c r="Q116" i="1"/>
  <c r="Q115" i="1" s="1"/>
  <c r="Q364" i="1"/>
  <c r="Q363" i="1" s="1"/>
  <c r="G106" i="1"/>
  <c r="G105" i="1" s="1"/>
  <c r="C382" i="1"/>
  <c r="C119" i="1"/>
  <c r="C253" i="1"/>
  <c r="C130" i="1"/>
  <c r="I11" i="1"/>
  <c r="G11" i="1"/>
  <c r="H11" i="1"/>
  <c r="H106" i="1"/>
  <c r="I106" i="1"/>
  <c r="C30" i="1"/>
  <c r="C330" i="1"/>
  <c r="C225" i="1"/>
  <c r="Q99" i="1" l="1"/>
  <c r="Q11" i="1"/>
  <c r="F11" i="1"/>
  <c r="H105" i="1"/>
  <c r="D11" i="1"/>
  <c r="I105" i="1"/>
  <c r="D106" i="1" l="1"/>
  <c r="D105" i="1" s="1"/>
  <c r="D428" i="1" s="1"/>
  <c r="I428" i="1"/>
  <c r="I429" i="1" s="1"/>
  <c r="H428" i="1"/>
  <c r="H429" i="1" s="1"/>
  <c r="D429" i="1" l="1"/>
  <c r="C11" i="1" l="1"/>
  <c r="G428" i="1" l="1"/>
  <c r="G429" i="1" s="1"/>
  <c r="C185" i="1"/>
  <c r="C222" i="1"/>
  <c r="C214" i="1" s="1"/>
  <c r="F376" i="1"/>
  <c r="C378" i="1"/>
  <c r="C376" i="1" s="1"/>
  <c r="C141" i="1" l="1"/>
  <c r="C323" i="1"/>
  <c r="F323" i="1" s="1"/>
  <c r="K382" i="1"/>
  <c r="K324" i="1" l="1"/>
  <c r="C106" i="1"/>
  <c r="C105" i="1" s="1"/>
  <c r="C428" i="1" s="1"/>
  <c r="C429" i="1" s="1"/>
  <c r="K172" i="1"/>
  <c r="F171" i="1"/>
  <c r="F106" i="1" s="1"/>
  <c r="F105" i="1" s="1"/>
  <c r="F428" i="1" s="1"/>
  <c r="F429" i="1" s="1"/>
  <c r="K323" i="1" l="1"/>
  <c r="Q324" i="1"/>
  <c r="Q323" i="1" s="1"/>
  <c r="K171" i="1"/>
  <c r="Q172" i="1"/>
  <c r="Q171" i="1" s="1"/>
  <c r="K106" i="1" l="1"/>
  <c r="K105" i="1" s="1"/>
  <c r="K428" i="1" s="1"/>
  <c r="K429" i="1" s="1"/>
  <c r="Q106" i="1"/>
  <c r="Q105" i="1" s="1"/>
  <c r="Q428" i="1" s="1"/>
  <c r="Q429" i="1" s="1"/>
  <c r="Q261" i="1"/>
  <c r="K261" i="1"/>
  <c r="F261" i="1"/>
  <c r="C261" i="1"/>
  <c r="F308" i="1"/>
  <c r="C308" i="1"/>
  <c r="Q71" i="1"/>
  <c r="K71" i="1"/>
  <c r="F71" i="1"/>
  <c r="C71" i="1"/>
  <c r="F319" i="1"/>
  <c r="C319" i="1"/>
  <c r="C311" i="1"/>
  <c r="F311" i="1"/>
  <c r="C300" i="1"/>
  <c r="F300" i="1"/>
  <c r="F296" i="1"/>
  <c r="C296" i="1"/>
  <c r="C297" i="1"/>
  <c r="F297" i="1"/>
  <c r="Q396" i="1"/>
  <c r="K396" i="1"/>
  <c r="F396" i="1"/>
  <c r="C396" i="1"/>
  <c r="Q397" i="1"/>
  <c r="K397" i="1"/>
  <c r="F397" i="1"/>
  <c r="C397" i="1"/>
  <c r="Q267" i="1"/>
  <c r="K267" i="1"/>
  <c r="F267" i="1"/>
  <c r="C267" i="1"/>
  <c r="Q69" i="1"/>
  <c r="K69" i="1"/>
  <c r="F69" i="1"/>
  <c r="F294" i="1"/>
  <c r="C294" i="1"/>
  <c r="C295" i="1"/>
  <c r="F295" i="1"/>
  <c r="Q220" i="1"/>
  <c r="K220" i="1"/>
  <c r="F220" i="1"/>
  <c r="C220" i="1"/>
  <c r="F321" i="1"/>
  <c r="F322" i="1"/>
  <c r="C322" i="1"/>
  <c r="C321" i="1"/>
  <c r="F306" i="1"/>
  <c r="C306" i="1"/>
  <c r="C305" i="1"/>
  <c r="F305" i="1"/>
  <c r="F315" i="1"/>
  <c r="C315" i="1"/>
  <c r="C301" i="1"/>
  <c r="F301" i="1"/>
  <c r="C307" i="1"/>
  <c r="F307" i="1"/>
  <c r="Q68" i="1"/>
  <c r="K68" i="1"/>
  <c r="F68" i="1"/>
  <c r="C69" i="1"/>
  <c r="C68" i="1"/>
  <c r="F303" i="1"/>
  <c r="C303" i="1"/>
  <c r="C302" i="1"/>
  <c r="F302" i="1"/>
  <c r="C209" i="1"/>
  <c r="F209" i="1"/>
  <c r="K209" i="1"/>
  <c r="Q209" i="1"/>
  <c r="C310" i="1"/>
  <c r="F310" i="1"/>
  <c r="C175" i="1"/>
  <c r="F175" i="1"/>
  <c r="K175" i="1"/>
  <c r="F313" i="1"/>
  <c r="C313" i="1"/>
  <c r="C314" i="1"/>
  <c r="F314" i="1"/>
  <c r="F317" i="1"/>
  <c r="C317" i="1"/>
  <c r="F309" i="1"/>
  <c r="C309" i="1"/>
  <c r="F304" i="1"/>
  <c r="C304" i="1"/>
  <c r="C292" i="1"/>
  <c r="F292" i="1"/>
  <c r="Q72" i="1"/>
  <c r="C72" i="1"/>
  <c r="F72" i="1"/>
  <c r="K72" i="1"/>
  <c r="Q325" i="1"/>
  <c r="K325" i="1"/>
  <c r="F325" i="1"/>
  <c r="C325" i="1"/>
  <c r="F289" i="1"/>
  <c r="Q395" i="1"/>
  <c r="K395" i="1"/>
  <c r="F395" i="1"/>
  <c r="C395" i="1"/>
  <c r="C316" i="1"/>
  <c r="F316" i="1"/>
  <c r="F290" i="1"/>
  <c r="C290" i="1"/>
  <c r="C289" i="1"/>
  <c r="C288" i="1"/>
  <c r="F288" i="1"/>
  <c r="C219" i="1"/>
  <c r="F219" i="1"/>
  <c r="K219" i="1"/>
  <c r="Q219" i="1"/>
  <c r="F299" i="1"/>
  <c r="C299" i="1"/>
  <c r="C298" i="1"/>
  <c r="F298" i="1"/>
  <c r="C144" i="1"/>
  <c r="F144" i="1"/>
  <c r="K144" i="1"/>
  <c r="Q144" i="1"/>
  <c r="C266" i="1"/>
  <c r="F266" i="1"/>
  <c r="K266" i="1"/>
  <c r="Q266" i="1"/>
  <c r="F291" i="1"/>
  <c r="C291" i="1"/>
  <c r="F320" i="1"/>
  <c r="C320" i="1"/>
  <c r="C312" i="1"/>
  <c r="F312" i="1"/>
  <c r="C70" i="1"/>
  <c r="F70" i="1"/>
  <c r="K70" i="1"/>
  <c r="Q70" i="1"/>
  <c r="C272" i="1"/>
  <c r="F272" i="1"/>
  <c r="K272" i="1"/>
  <c r="Q272" i="1"/>
  <c r="C155" i="1"/>
  <c r="F155" i="1"/>
  <c r="K155" i="1"/>
  <c r="Q1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  <author>Windows User</author>
  </authors>
  <commentList>
    <comment ref="C162" authorId="0" shapeId="0" xr:uid="{00000000-0006-0000-0000-000001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D162" authorId="0" shapeId="0" xr:uid="{00000000-0006-0000-0000-000002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G162" authorId="0" shapeId="0" xr:uid="{00000000-0006-0000-0000-000003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H162" authorId="0" shapeId="0" xr:uid="{00000000-0006-0000-0000-000004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I162" authorId="0" shapeId="0" xr:uid="{00000000-0006-0000-0000-000005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J162" authorId="0" shapeId="0" xr:uid="{00000000-0006-0000-0000-000006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L162" authorId="0" shapeId="0" xr:uid="{00000000-0006-0000-0000-000007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M162" authorId="0" shapeId="0" xr:uid="{00000000-0006-0000-0000-000008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N162" authorId="0" shapeId="0" xr:uid="{00000000-0006-0000-0000-000009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O162" authorId="0" shapeId="0" xr:uid="{00000000-0006-0000-0000-00000A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B202" authorId="0" shapeId="0" xr:uid="{00000000-0006-0000-0000-00000B000000}">
      <text>
        <r>
          <rPr>
            <sz val="11"/>
            <color indexed="8"/>
            <rFont val="Helvetica Neue"/>
          </rPr>
          <t>Hewlett-Packard Company:
akt imovina</t>
        </r>
      </text>
    </comment>
    <comment ref="I224" authorId="1" shapeId="0" xr:uid="{00000000-0006-0000-0000-00000C000000}">
      <text>
        <r>
          <rPr>
            <sz val="11"/>
            <color indexed="8"/>
            <rFont val="Helvetica Neue"/>
          </rPr>
          <t>Windows User:
ДДОР ГПС</t>
        </r>
      </text>
    </comment>
    <comment ref="K224" authorId="1" shapeId="0" xr:uid="{00000000-0006-0000-0000-00000D000000}">
      <text>
        <r>
          <rPr>
            <sz val="11"/>
            <color indexed="8"/>
            <rFont val="Helvetica Neue"/>
          </rPr>
          <t>Windows User:
ДДОР ГПС</t>
        </r>
      </text>
    </comment>
    <comment ref="B283" authorId="0" shapeId="0" xr:uid="{00000000-0006-0000-0000-00000E000000}">
      <text>
        <r>
          <rPr>
            <sz val="11"/>
            <color indexed="8"/>
            <rFont val="Helvetica Neue"/>
          </rPr>
          <t>Hewlett-Packard Company:
toneri</t>
        </r>
      </text>
    </comment>
    <comment ref="B284" authorId="0" shapeId="0" xr:uid="{00000000-0006-0000-0000-00000F000000}">
      <text>
        <r>
          <rPr>
            <sz val="11"/>
            <color indexed="8"/>
            <rFont val="Helvetica Neue"/>
          </rPr>
          <t>Hewlett-Packard Company:
sijalice, akumulat, rez delovi za sl vozila</t>
        </r>
      </text>
    </comment>
    <comment ref="B287" authorId="0" shapeId="0" xr:uid="{00000000-0006-0000-0000-000010000000}">
      <text>
        <r>
          <rPr>
            <sz val="11"/>
            <color indexed="8"/>
            <rFont val="Helvetica Neue"/>
          </rPr>
          <t>Hewlett-Packard Company:
MOTOROLE RADNE STANICE I OST</t>
        </r>
      </text>
    </comment>
    <comment ref="B399" authorId="0" shapeId="0" xr:uid="{00000000-0006-0000-0000-000011000000}">
      <text>
        <r>
          <rPr>
            <sz val="11"/>
            <color indexed="8"/>
            <rFont val="Helvetica Neue"/>
          </rPr>
          <t>Hewlett-Packard Company:
repetitor nov</t>
        </r>
      </text>
    </comment>
  </commentList>
</comments>
</file>

<file path=xl/sharedStrings.xml><?xml version="1.0" encoding="utf-8"?>
<sst xmlns="http://schemas.openxmlformats.org/spreadsheetml/2006/main" count="495" uniqueCount="428">
  <si>
    <t>-</t>
  </si>
  <si>
    <t>Број конта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</si>
  <si>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</si>
  <si>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</si>
  <si>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</si>
  <si>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</si>
  <si>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</si>
  <si>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</si>
  <si>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</si>
  <si>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</si>
  <si>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</si>
  <si>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</si>
  <si>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</si>
  <si>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</si>
  <si>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Опис</t>
  </si>
  <si>
    <t>3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</si>
  <si>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</si>
  <si>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</si>
  <si>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</si>
  <si>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</si>
  <si>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</si>
  <si>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</si>
  <si>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</si>
  <si>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</si>
  <si>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</si>
  <si>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</si>
  <si>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</si>
  <si>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</si>
  <si>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</si>
  <si>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</si>
  <si>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</si>
  <si>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</si>
  <si>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</si>
  <si>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</si>
  <si>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</si>
  <si>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</si>
  <si>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</si>
  <si>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</si>
  <si>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</si>
  <si>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</si>
  <si>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</si>
  <si>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</si>
  <si>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</si>
  <si>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</si>
  <si>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</si>
  <si>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</si>
  <si>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</si>
  <si>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</si>
  <si>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</si>
  <si>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</si>
  <si>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</si>
  <si>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</si>
  <si>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</si>
  <si>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</si>
  <si>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</si>
  <si>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или закупа од стране тржишних организација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</si>
  <si>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</si>
  <si>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</si>
  <si>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Текући добровољни трансфери од физичких и правних лица у корист АПВ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</si>
  <si>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</si>
  <si>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</si>
  <si>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</si>
  <si>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</si>
  <si>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</si>
  <si>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</si>
  <si>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</si>
  <si>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</si>
  <si>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</si>
  <si>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</si>
  <si>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</si>
  <si>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</si>
  <si>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</si>
  <si>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</si>
  <si>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</si>
  <si>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</si>
  <si>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</si>
  <si>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</si>
  <si>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</si>
  <si>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</si>
  <si>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</si>
  <si>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</si>
  <si>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</si>
  <si>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</si>
  <si>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</si>
  <si>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</si>
  <si>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Плате, додаци и накнаде запослених</t>
  </si>
  <si>
    <t>Допринос за пензијско и инвалидско осигурање</t>
  </si>
  <si>
    <t>Допринос за здравствено осигурање</t>
  </si>
  <si>
    <t>Накнаде у натури</t>
  </si>
  <si>
    <t>Поклони за децу запослених</t>
  </si>
  <si>
    <t>Превоз на посао и са посла - маркице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</si>
  <si>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</si>
  <si>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</si>
  <si>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</si>
  <si>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Отпремнине запослених</t>
  </si>
  <si>
    <t>Помоћ у случају смрти запосленог или члана уже породице</t>
  </si>
  <si>
    <t>Помоћ у медицинском лечењу запосленог или чланова уже породице и друге помоћи запосленом</t>
  </si>
  <si>
    <t>Помоћ у медицинском лечењу запосленог</t>
  </si>
  <si>
    <t>остале помоћи запосленим радницима</t>
  </si>
  <si>
    <t>Накнаде трошкова за запослене</t>
  </si>
  <si>
    <t>Накнада трошкова за превоз на посао и са посла - готовина</t>
  </si>
  <si>
    <t>НАГРАДЕ ЗАПОСЛЕНИМА И ОСТАЛИ ПОСЕБНИ РАСХОДИ (5191)</t>
  </si>
  <si>
    <t>Награде запосленима и остали посебни расходи</t>
  </si>
  <si>
    <t>Јубиларне награде</t>
  </si>
  <si>
    <t>Накнаде члановима управног и надзорног одбора (наши радници)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</si>
  <si>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</si>
  <si>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</si>
  <si>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</si>
  <si>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</si>
  <si>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>Трошкови платног промета и банкарских услуга</t>
  </si>
  <si>
    <t>Трошкови банкарских услуга</t>
  </si>
  <si>
    <t>Енергетске услуге</t>
  </si>
  <si>
    <t>Услуге за електричну енергију</t>
  </si>
  <si>
    <t>Природни гас</t>
  </si>
  <si>
    <t>Централно грејање</t>
  </si>
  <si>
    <t>Комуналне услуге</t>
  </si>
  <si>
    <t>Услуге водовода и канализације</t>
  </si>
  <si>
    <t>Дератизација</t>
  </si>
  <si>
    <t>Димничарске услуге</t>
  </si>
  <si>
    <t>Одвоз отпада</t>
  </si>
  <si>
    <t xml:space="preserve">Услуга чишћења </t>
  </si>
  <si>
    <t>Услуге комуникација</t>
  </si>
  <si>
    <t>Телефони, телекс и телефакс</t>
  </si>
  <si>
    <t>Интернет и слично</t>
  </si>
  <si>
    <t>Услуге мобилног телефона</t>
  </si>
  <si>
    <t>Пошта</t>
  </si>
  <si>
    <t>Трошкови осигурања</t>
  </si>
  <si>
    <t xml:space="preserve">Осигурање зграда и остале дугорочне имовине </t>
  </si>
  <si>
    <t xml:space="preserve">Осигурање возила </t>
  </si>
  <si>
    <t>Осигурање опреме</t>
  </si>
  <si>
    <t>Осигурање запослених у случају несреће на раду</t>
  </si>
  <si>
    <t>Осигурање од одговорности према трећем лицу (стр.грешка + из делатности)</t>
  </si>
  <si>
    <t>Закуп имовине и опреме</t>
  </si>
  <si>
    <t>Остали трошкови</t>
  </si>
  <si>
    <t>Остали непоменути трошкови</t>
  </si>
  <si>
    <t>Трошкови службених путовања у земљи</t>
  </si>
  <si>
    <t>Трошкови дневница на сл. путу у земљи</t>
  </si>
  <si>
    <t>Трошкови смештаја на сл. путут у земљи</t>
  </si>
  <si>
    <t>Остали трошкови за пословна путовања у земљи</t>
  </si>
  <si>
    <t>Трошкови службених путовања у иностранство</t>
  </si>
  <si>
    <t>Остали трошкови за пословна путовања у иностранство</t>
  </si>
  <si>
    <t>Трошкови путовања у оквиру редовног рада</t>
  </si>
  <si>
    <t>Дневница (исхрана) за путовање у оквиру редовног рада</t>
  </si>
  <si>
    <t>Остали трошкови транспорта</t>
  </si>
  <si>
    <t>Трошкови селидбе и превоза</t>
  </si>
  <si>
    <t>Административне услуге</t>
  </si>
  <si>
    <t>Компјутерске услуге</t>
  </si>
  <si>
    <t>Услуге образовања и усавршавања запослених</t>
  </si>
  <si>
    <t>Котизација за семинаре</t>
  </si>
  <si>
    <t>Услуге информисања</t>
  </si>
  <si>
    <t>Остале услуге штампе</t>
  </si>
  <si>
    <t>Објављивање тендера и огласа</t>
  </si>
  <si>
    <t>Стручне услуге</t>
  </si>
  <si>
    <t>Правно заступање</t>
  </si>
  <si>
    <t>Управни и надзорни одбор</t>
  </si>
  <si>
    <t>Остале стручне услуге</t>
  </si>
  <si>
    <t>Услуге за домаћинство и угоститељство</t>
  </si>
  <si>
    <t>Прање веша</t>
  </si>
  <si>
    <t>Репрезентација</t>
  </si>
  <si>
    <t>Поклони</t>
  </si>
  <si>
    <t>Остале опште услуге</t>
  </si>
  <si>
    <t>Мртвозорство и остале опште услуге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</si>
  <si>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</si>
  <si>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</si>
  <si>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</si>
  <si>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</si>
  <si>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Остале 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</si>
  <si>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</si>
  <si>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</si>
  <si>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</si>
  <si>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Услуге очувања животне средине</t>
  </si>
  <si>
    <t>Остале специјализоване услуге</t>
  </si>
  <si>
    <t>Текуће поправке и одржавање зграда и објеката</t>
  </si>
  <si>
    <t>Зидарски радови</t>
  </si>
  <si>
    <t>Столарски радови</t>
  </si>
  <si>
    <t>Молерски радови</t>
  </si>
  <si>
    <t>Радови на крову</t>
  </si>
  <si>
    <t>Радови на водоводу и канализацији</t>
  </si>
  <si>
    <t>Електричне инсталације</t>
  </si>
  <si>
    <t>Радови на комуникацијским инсталацијама</t>
  </si>
  <si>
    <t>Остале услуге и материјали за текуће поправке и одржавање зграда</t>
  </si>
  <si>
    <t>Текуће поправке и одржавање опреме</t>
  </si>
  <si>
    <t>текуће поправке и одржавање опреме за саобраћај</t>
  </si>
  <si>
    <t>Текуће поправке и одржавање возила-механичке поправке</t>
  </si>
  <si>
    <t>Текуће поправке и одржавање возила која су у гарантном року</t>
  </si>
  <si>
    <t>Поправка електричне и електронске опреме</t>
  </si>
  <si>
    <t>Остале поправке и одржавање опреме за саобраћај</t>
  </si>
  <si>
    <t>Текуће поправке и одржавање рачунарске опреме</t>
  </si>
  <si>
    <t xml:space="preserve">текуће одржавање опреме за комуникацију </t>
  </si>
  <si>
    <t xml:space="preserve">Текуће одржавање опреме за комуникацију - праћење,  у возилима </t>
  </si>
  <si>
    <t>Електронска и фотографска опрема</t>
  </si>
  <si>
    <t>Опрема за домаћинство и угоститељство</t>
  </si>
  <si>
    <t>Биротехничка опрема</t>
  </si>
  <si>
    <t>Уградна опрема</t>
  </si>
  <si>
    <t>Текуће поправке и одржавање медицинске опреме</t>
  </si>
  <si>
    <t>Текуће поправке и одржавање мерних инструмената</t>
  </si>
  <si>
    <t>Текуће одржавање опреме за јавну безбедност</t>
  </si>
  <si>
    <t>Административни материјал</t>
  </si>
  <si>
    <t>Канцеларијски материјал</t>
  </si>
  <si>
    <t>Расходи за службену обућу и одећу</t>
  </si>
  <si>
    <t xml:space="preserve">Расходи за униформе-портири </t>
  </si>
  <si>
    <t xml:space="preserve">Расходи за ХТЗ опрему </t>
  </si>
  <si>
    <t>Цвеће и зеленило</t>
  </si>
  <si>
    <t>Материјали за пољопривреду</t>
  </si>
  <si>
    <t>Материјали за образовање и усавршавање запослених</t>
  </si>
  <si>
    <t>Стручна литература за редовне потребе запослених</t>
  </si>
  <si>
    <t>Материјали за саобраћај</t>
  </si>
  <si>
    <t>Бензин и дизел гориво</t>
  </si>
  <si>
    <t>Бензин и дизел гориво-из ПС</t>
  </si>
  <si>
    <t>Бензин и дизел гориво- ПС</t>
  </si>
  <si>
    <t>Уља и мазива</t>
  </si>
  <si>
    <t>Остали материјали за превозна средства - гуме</t>
  </si>
  <si>
    <t>Материјали за очување животне средине и науку</t>
  </si>
  <si>
    <t>Остали материјали за очување животне средине</t>
  </si>
  <si>
    <t>Материјали за образовање, културу и спорт</t>
  </si>
  <si>
    <t>Медицински и лабораторијски материјали</t>
  </si>
  <si>
    <t>Лекови</t>
  </si>
  <si>
    <t>Санитетски материјал и остали потрошни медицински материјал</t>
  </si>
  <si>
    <t>Материјали за одржавање хигијене и угоститељство</t>
  </si>
  <si>
    <t xml:space="preserve">Материјал за одржавање хигијене </t>
  </si>
  <si>
    <t>Хемијска средства за чишћење- течности за подове, за судове, за стакло итд</t>
  </si>
  <si>
    <t>Инвентар за одржавање хигијене- четке, метле, канте, џогери и сл.</t>
  </si>
  <si>
    <t>Остали материјали за одржавање хигијене-кесе, т папир, убруси, оцеђивачи за судове итд.</t>
  </si>
  <si>
    <t>Материјали за посебне намене</t>
  </si>
  <si>
    <t>Потрошни материјал</t>
  </si>
  <si>
    <t xml:space="preserve">Резервни делови за санитетска и путничка возила </t>
  </si>
  <si>
    <t xml:space="preserve">Резервни делови за медицинску опрему и апарате </t>
  </si>
  <si>
    <t>Алат и инвентар</t>
  </si>
  <si>
    <t>Остали материјал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</si>
  <si>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</si>
  <si>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</si>
  <si>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</si>
  <si>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</si>
  <si>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</si>
  <si>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</si>
  <si>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</si>
  <si>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</si>
  <si>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</si>
  <si>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</si>
  <si>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</si>
  <si>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</si>
  <si>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</si>
  <si>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</si>
  <si>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</si>
  <si>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</si>
  <si>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</si>
  <si>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</si>
  <si>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</si>
  <si>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</si>
  <si>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</si>
  <si>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</si>
  <si>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</si>
  <si>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</si>
  <si>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</si>
  <si>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</si>
  <si>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</si>
  <si>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</si>
  <si>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</si>
  <si>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</si>
  <si>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</si>
  <si>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</si>
  <si>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Негативне курсне разлике</t>
  </si>
  <si>
    <t>Казне за кашњење</t>
  </si>
  <si>
    <t>Градске казне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</si>
  <si>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</si>
  <si>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</si>
  <si>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</si>
  <si>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</si>
  <si>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</si>
  <si>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</si>
  <si>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</si>
  <si>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</si>
  <si>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</si>
  <si>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</si>
  <si>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</si>
  <si>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</si>
  <si>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</si>
  <si>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</si>
  <si>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</si>
  <si>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</si>
  <si>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</si>
  <si>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</si>
  <si>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</si>
  <si>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</si>
  <si>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</si>
  <si>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</si>
  <si>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</si>
  <si>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</si>
  <si>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</si>
  <si>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</si>
  <si>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</si>
  <si>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текуће донације, дотације и трансфери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</si>
  <si>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</si>
  <si>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</si>
  <si>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</si>
  <si>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Остали порези</t>
  </si>
  <si>
    <t>Обавезне таксе</t>
  </si>
  <si>
    <t>Републичке таксе</t>
  </si>
  <si>
    <t>Градске таксе</t>
  </si>
  <si>
    <t>Судске таксе</t>
  </si>
  <si>
    <t>Новчане казне и пенали</t>
  </si>
  <si>
    <t>Новчане казне и пенали по решењу судова</t>
  </si>
  <si>
    <t>Накнада штете за повреде или штету нанетих од стране државних органа</t>
  </si>
  <si>
    <t>Остале накнаде штете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</si>
  <si>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</si>
  <si>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</si>
  <si>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Опрема за саобраћај</t>
  </si>
  <si>
    <t>Аутомобили</t>
  </si>
  <si>
    <t>Теренска возила</t>
  </si>
  <si>
    <t>Административна опрема</t>
  </si>
  <si>
    <t xml:space="preserve">Намештај </t>
  </si>
  <si>
    <t>Рачунарска опрема</t>
  </si>
  <si>
    <t>Опрема за заштиту животне средине</t>
  </si>
  <si>
    <t>Медицинска и лабораторијска опрема</t>
  </si>
  <si>
    <t>Медицинска опрема</t>
  </si>
  <si>
    <t>Опрема за образовање, културу и спорт</t>
  </si>
  <si>
    <t>Опрема за војску</t>
  </si>
  <si>
    <t>Опрема за јавну безбедност</t>
  </si>
  <si>
    <t xml:space="preserve">Монтирана опрема 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</si>
  <si>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</si>
  <si>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</si>
  <si>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</si>
  <si>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</si>
  <si>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</si>
  <si>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</si>
  <si>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</si>
  <si>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</si>
  <si>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</si>
  <si>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</si>
  <si>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</si>
  <si>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</si>
  <si>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</si>
  <si>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</si>
  <si>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</si>
  <si>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</si>
  <si>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</si>
  <si>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</si>
  <si>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</si>
  <si>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</si>
  <si>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</si>
  <si>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</si>
  <si>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</si>
  <si>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</si>
  <si>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Помоћник директора за финансије</t>
  </si>
  <si>
    <t>ТЕКУЋИ ПРИХОДИ</t>
  </si>
  <si>
    <t xml:space="preserve">ПРИХОДИ ОД ИМОВИНЕ </t>
  </si>
  <si>
    <t xml:space="preserve">ПРИХОДИ ОД ПРОДАЈЕ ДОБАРА И УСЛУГА </t>
  </si>
  <si>
    <t xml:space="preserve">МЕШОВИТИ И НЕОДРЕЂЕНИ ПРИХОДИ </t>
  </si>
  <si>
    <t>Остали приходи у корист нивоа опстина</t>
  </si>
  <si>
    <t>ТРАНСФЕРИ ИЗМЕЂУ БУЏ. КОРИСНИКА НА ИСТОМ НИВОУ</t>
  </si>
  <si>
    <t xml:space="preserve">ПРИХОДИ ИЗ БУЏЕТА </t>
  </si>
  <si>
    <t>УКУПНИ ПРИХОДИ И ПРИМАЊА КЛАСА 7 И КЛАСА 8</t>
  </si>
  <si>
    <t>УКУПНИ ПРИХОДИ И ПРИМАЊА СА ПС</t>
  </si>
  <si>
    <t xml:space="preserve">ПРИМАЊА ОД ПРОДАЈЕ ПОКРЕТНЕ ИМОВИНЕ </t>
  </si>
  <si>
    <t xml:space="preserve">УКУПНИ РАСХОДИ РАСХОДИ И ИЗДАЦИ </t>
  </si>
  <si>
    <t xml:space="preserve">ТЕКУЋИ РАСХОДИ </t>
  </si>
  <si>
    <t xml:space="preserve">ПЛАТЕ, ДОДАЦИ И НАКНАДЕ ЗАПОСЛЕНИХ (ЗАРАДЕ) </t>
  </si>
  <si>
    <t xml:space="preserve">СОЦИЈАЛНА ДАВАЊА ЗАПОСЛЕНИМА </t>
  </si>
  <si>
    <t>НАКНАДА ТРОШКОВА ЗА ЗАПОСЛЕНЕ</t>
  </si>
  <si>
    <t xml:space="preserve">ПРАТЕЋИ ТРОШКОВИ ЗАДУЖИВАЊА </t>
  </si>
  <si>
    <t xml:space="preserve">ОСТАЛЕ ДОТАЦИЈЕ И ТРАНСФЕРИ </t>
  </si>
  <si>
    <t>МАТЕРИЈАЛ</t>
  </si>
  <si>
    <t>ТЕКУЋЕ ПОПРАВКЕ И ОДРЖАВАЊЕ</t>
  </si>
  <si>
    <t>СПЕЦИЈАЛИЗОВАНЕ УСЛУГЕ</t>
  </si>
  <si>
    <t xml:space="preserve">УСЛУГЕ ПО УГОВОРУ </t>
  </si>
  <si>
    <t xml:space="preserve">ТРОШКОВИ ПУТОВАЊА </t>
  </si>
  <si>
    <t>СТАЛНИ ТРОШКОВИ</t>
  </si>
  <si>
    <t>ПОРЕЗИ, ОБАВЕЗНЕ ТАКСЕ И КАЗНЕ</t>
  </si>
  <si>
    <t xml:space="preserve">НОВЧАНЕ КАЗНЕ И ПЕНАЛИ ПО РЕШЕЊУ СУДОВА </t>
  </si>
  <si>
    <t xml:space="preserve">НАКНАДА ШТЕТЕ ЗА ПОВРЕДЕ ИЛИ ШТЕТУ НАНЕТУ ОД СТРАНЕ ДРЖАВНИХ ОРГАНА </t>
  </si>
  <si>
    <t>ИЗДАЦИ ЗА НЕФИНАНСИЈСКУ ИМОВИНУ</t>
  </si>
  <si>
    <t>МАШИНЕ И ОПРЕМА</t>
  </si>
  <si>
    <t>УКУПНИ РАСХОДИ И ИЗДАЦИ СА ПС</t>
  </si>
  <si>
    <t>КОНТРОЛА УКУПНИ ПРИХОДИ - УКУПНИ РАСХОДИ</t>
  </si>
  <si>
    <t>Остале некретнине и опрема</t>
  </si>
  <si>
    <t>остале некретнине и опрема</t>
  </si>
  <si>
    <t>Регистрација возила таксе</t>
  </si>
  <si>
    <t>Електронска опрема</t>
  </si>
  <si>
    <t>Приход из буџета Град Нови Сад и Срем. Карловци- Република</t>
  </si>
  <si>
    <t>СОЦИЈАЛНИ ДОПРИНОСИ БА ТЕРЕТ ПОСЛОДАВЦА</t>
  </si>
  <si>
    <t>Услуга заштите имовине</t>
  </si>
  <si>
    <t>Регистрација возила услуга агенције + таксе</t>
  </si>
  <si>
    <t>РФЗО 5%</t>
  </si>
  <si>
    <t>УКУПНО РФЗО</t>
  </si>
  <si>
    <t>УКУПНО</t>
  </si>
  <si>
    <t>Износ планираних расхода</t>
  </si>
  <si>
    <t>Трошкови дневница на сл. путу у иностранству</t>
  </si>
  <si>
    <t>Остали трошкови превоза у оквиру редовног рада</t>
  </si>
  <si>
    <t>Остали издаци за стручно образовање</t>
  </si>
  <si>
    <t>Угоститељске услуге</t>
  </si>
  <si>
    <t>Остали трошкови за сл путовања-путарине</t>
  </si>
  <si>
    <t>Остале услуге комуникација</t>
  </si>
  <si>
    <t>Услуге за израду софтвера</t>
  </si>
  <si>
    <t>Потрошни канцеларијски материјал</t>
  </si>
  <si>
    <t>Санитетски материјал и остали потрошни медицински материјал-медицински кисееник</t>
  </si>
  <si>
    <t xml:space="preserve">Остале компјутерске услуге </t>
  </si>
  <si>
    <t>ПЛАНИРАНИ ПРИХОДИ И РАСХОДИ</t>
  </si>
  <si>
    <t xml:space="preserve">Услуге за одржавање софтвера </t>
  </si>
  <si>
    <t xml:space="preserve">Остале текуће донације, дотације и трансфери </t>
  </si>
  <si>
    <t xml:space="preserve">Аутомобили </t>
  </si>
  <si>
    <t>др Гордана Гњидић Лакић</t>
  </si>
  <si>
    <t xml:space="preserve">                Председница Управног одбора</t>
  </si>
  <si>
    <t>Накнаде запосленима за време прив спречености за рад</t>
  </si>
  <si>
    <t>АПВ 07-2</t>
  </si>
  <si>
    <t>СОПСТВЕНИ ПРИХОДИ 04</t>
  </si>
  <si>
    <t>АПВ-07-2</t>
  </si>
  <si>
    <t>Нови Сад и Сремски Карловци 07-07-1</t>
  </si>
  <si>
    <t>РЕПУБЛИК 02</t>
  </si>
  <si>
    <t>РЕПУБЛИКА  02</t>
  </si>
  <si>
    <t>РФЗО 03</t>
  </si>
  <si>
    <t>УКУПНО РФЗО-03</t>
  </si>
  <si>
    <t>Нови Сад и Сремски Карловци 07-07--01</t>
  </si>
  <si>
    <t>11</t>
  </si>
  <si>
    <t>12</t>
  </si>
  <si>
    <t>13</t>
  </si>
  <si>
    <t>14</t>
  </si>
  <si>
    <t>15</t>
  </si>
  <si>
    <t>УКУПНО ПС</t>
  </si>
  <si>
    <t>УКУПНО ТЕК ГОДИНА + ПС</t>
  </si>
  <si>
    <t>16</t>
  </si>
  <si>
    <t>РФЗО  03</t>
  </si>
  <si>
    <t>РАСХОДИ ИЗ КОНАЧНОГ ОБРАЧУНА И ПС</t>
  </si>
  <si>
    <t xml:space="preserve">  ФИНАНСИЈСКИ   ПЛАН 2025</t>
  </si>
  <si>
    <t>Средства на рачунима 01.01.2025</t>
  </si>
  <si>
    <t>17</t>
  </si>
  <si>
    <t>СПОРЕДНЕ ПРОДАЈЕ ДОБАРА И УСЛУГА</t>
  </si>
  <si>
    <t>Новчане казне пенали и камате</t>
  </si>
  <si>
    <t>РФЗО 13 ДУГ ПО КОН.ОБРАЧ.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</si>
</sst>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33">
    <font>
      <sz val="11"/>
      <color indexed="8"/>
      <name val="Calibri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u/>
      <sz val="12"/>
      <color indexed="8"/>
      <name val="Calibri"/>
      <family val="2"/>
      <charset val="238"/>
    </font>
    <font>
      <sz val="11"/>
      <color indexed="8"/>
      <name val="Helvetica Neue"/>
    </font>
    <font>
      <b/>
      <u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rgb="FF00B050"/>
      <name val="Calibri"/>
      <family val="2"/>
      <charset val="238"/>
    </font>
    <font>
      <b/>
      <sz val="12"/>
      <color rgb="FF7030A0"/>
      <name val="Calibri"/>
      <family val="2"/>
      <charset val="238"/>
    </font>
    <font>
      <b/>
      <sz val="12"/>
      <color theme="7" tint="-0.499984740745262"/>
      <name val="Calibri"/>
      <family val="2"/>
      <charset val="238"/>
    </font>
    <font>
      <i/>
      <u/>
      <sz val="12"/>
      <color indexed="8"/>
      <name val="Calibri"/>
      <family val="2"/>
      <charset val="238"/>
    </font>
    <font>
      <b/>
      <sz val="12"/>
      <color rgb="FFC00000"/>
      <name val="Calibri"/>
      <family val="2"/>
      <charset val="238"/>
    </font>
    <font>
      <b/>
      <sz val="12"/>
      <color theme="9"/>
      <name val="Calibri"/>
      <family val="2"/>
      <charset val="238"/>
    </font>
    <font>
      <sz val="11"/>
      <color rgb="FFC00000"/>
      <name val="Calibri"/>
      <family val="2"/>
      <charset val="238"/>
    </font>
    <font>
      <sz val="11"/>
      <color theme="9"/>
      <name val="Calibri"/>
      <family val="2"/>
      <charset val="238"/>
    </font>
    <font>
      <sz val="12"/>
      <color theme="5" tint="-0.499984740745262"/>
      <name val="Calibri"/>
      <family val="2"/>
      <charset val="238"/>
    </font>
    <font>
      <b/>
      <sz val="12"/>
      <color theme="5" tint="-0.499984740745262"/>
      <name val="Calibri"/>
      <family val="2"/>
      <charset val="238"/>
    </font>
    <font>
      <sz val="11"/>
      <color theme="5" tint="-0.499984740745262"/>
      <name val="Calibri"/>
      <family val="2"/>
      <charset val="238"/>
    </font>
    <font>
      <b/>
      <sz val="12"/>
      <color theme="5" tint="-0.249977111117893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i/>
      <u/>
      <sz val="12"/>
      <color rgb="FFFF0000"/>
      <name val="Calibri"/>
      <family val="2"/>
      <charset val="238"/>
    </font>
    <font>
      <b/>
      <sz val="12"/>
      <color theme="2" tint="0.59999389629810485"/>
      <name val="Calibri"/>
      <family val="2"/>
      <charset val="238"/>
    </font>
    <font>
      <sz val="11"/>
      <color theme="2" tint="0.59999389629810485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2" tint="0.59999389629810485"/>
      <name val="Calibri"/>
      <family val="2"/>
      <charset val="238"/>
    </font>
    <font>
      <b/>
      <sz val="11"/>
      <color rgb="FF00B05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7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62">
    <xf numFmtId="0" fontId="0" fillId="0" borderId="0" xfId="0"/>
    <xf numFmtId="0" fontId="0" fillId="0" borderId="0" xfId="0" applyNumberFormat="1"/>
    <xf numFmtId="0" fontId="0" fillId="2" borderId="4" xfId="0" applyFill="1" applyBorder="1"/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/>
    </xf>
    <xf numFmtId="0" fontId="0" fillId="2" borderId="7" xfId="0" applyFill="1" applyBorder="1"/>
    <xf numFmtId="0" fontId="0" fillId="2" borderId="8" xfId="0" applyFill="1" applyBorder="1"/>
    <xf numFmtId="0" fontId="0" fillId="2" borderId="3" xfId="0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2" xfId="0" applyFill="1" applyBorder="1"/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vertical="center" wrapText="1"/>
    </xf>
    <xf numFmtId="3" fontId="3" fillId="2" borderId="21" xfId="0" applyNumberFormat="1" applyFont="1" applyFill="1" applyBorder="1" applyAlignment="1">
      <alignment horizontal="right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49" fontId="0" fillId="2" borderId="20" xfId="0" applyNumberFormat="1" applyFill="1" applyBorder="1" applyAlignment="1">
      <alignment vertical="center" wrapText="1"/>
    </xf>
    <xf numFmtId="3" fontId="2" fillId="2" borderId="21" xfId="0" applyNumberFormat="1" applyFont="1" applyFill="1" applyBorder="1" applyAlignment="1">
      <alignment horizontal="right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vertical="center" wrapText="1"/>
    </xf>
    <xf numFmtId="3" fontId="3" fillId="2" borderId="21" xfId="0" applyNumberFormat="1" applyFont="1" applyFill="1" applyBorder="1" applyAlignment="1">
      <alignment horizontal="center" wrapText="1"/>
    </xf>
    <xf numFmtId="49" fontId="3" fillId="2" borderId="21" xfId="0" applyNumberFormat="1" applyFont="1" applyFill="1" applyBorder="1" applyAlignment="1">
      <alignment horizont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49" fontId="0" fillId="2" borderId="25" xfId="0" applyNumberForma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wrapText="1"/>
    </xf>
    <xf numFmtId="0" fontId="2" fillId="4" borderId="27" xfId="0" applyFont="1" applyFill="1" applyBorder="1" applyAlignment="1">
      <alignment horizontal="center" vertical="center" wrapText="1"/>
    </xf>
    <xf numFmtId="0" fontId="3" fillId="5" borderId="20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49" fontId="3" fillId="5" borderId="20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3" fontId="3" fillId="2" borderId="11" xfId="0" applyNumberFormat="1" applyFont="1" applyFill="1" applyBorder="1" applyAlignment="1">
      <alignment horizontal="right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3" fontId="7" fillId="2" borderId="11" xfId="0" applyNumberFormat="1" applyFont="1" applyFill="1" applyBorder="1" applyAlignment="1">
      <alignment horizontal="right" wrapText="1"/>
    </xf>
    <xf numFmtId="164" fontId="7" fillId="2" borderId="11" xfId="0" applyNumberFormat="1" applyFont="1" applyFill="1" applyBorder="1" applyAlignment="1">
      <alignment horizontal="right" wrapText="1"/>
    </xf>
    <xf numFmtId="3" fontId="3" fillId="7" borderId="21" xfId="0" applyNumberFormat="1" applyFont="1" applyFill="1" applyBorder="1" applyAlignment="1">
      <alignment horizontal="right" wrapText="1"/>
    </xf>
    <xf numFmtId="0" fontId="10" fillId="0" borderId="0" xfId="0" applyNumberFormat="1" applyFont="1"/>
    <xf numFmtId="0" fontId="10" fillId="0" borderId="0" xfId="0" applyFont="1"/>
    <xf numFmtId="0" fontId="11" fillId="9" borderId="13" xfId="0" applyFont="1" applyFill="1" applyBorder="1" applyAlignment="1">
      <alignment vertical="center"/>
    </xf>
    <xf numFmtId="0" fontId="11" fillId="9" borderId="31" xfId="0" applyFont="1" applyFill="1" applyBorder="1" applyAlignment="1">
      <alignment vertical="center"/>
    </xf>
    <xf numFmtId="0" fontId="11" fillId="9" borderId="31" xfId="0" applyFont="1" applyFill="1" applyBorder="1"/>
    <xf numFmtId="0" fontId="11" fillId="9" borderId="0" xfId="0" applyNumberFormat="1" applyFont="1" applyFill="1"/>
    <xf numFmtId="0" fontId="11" fillId="9" borderId="0" xfId="0" applyFont="1" applyFill="1"/>
    <xf numFmtId="49" fontId="10" fillId="2" borderId="20" xfId="0" applyNumberFormat="1" applyFont="1" applyFill="1" applyBorder="1" applyAlignment="1">
      <alignment vertical="center" wrapText="1"/>
    </xf>
    <xf numFmtId="0" fontId="12" fillId="2" borderId="19" xfId="0" applyNumberFormat="1" applyFont="1" applyFill="1" applyBorder="1" applyAlignment="1">
      <alignment horizontal="center" vertical="center" wrapText="1"/>
    </xf>
    <xf numFmtId="49" fontId="12" fillId="2" borderId="20" xfId="0" applyNumberFormat="1" applyFont="1" applyFill="1" applyBorder="1" applyAlignment="1">
      <alignment vertical="center" wrapText="1"/>
    </xf>
    <xf numFmtId="3" fontId="12" fillId="2" borderId="21" xfId="0" applyNumberFormat="1" applyFont="1" applyFill="1" applyBorder="1" applyAlignment="1">
      <alignment horizontal="right" wrapText="1"/>
    </xf>
    <xf numFmtId="3" fontId="2" fillId="9" borderId="21" xfId="0" applyNumberFormat="1" applyFont="1" applyFill="1" applyBorder="1" applyAlignment="1">
      <alignment horizontal="right" wrapText="1"/>
    </xf>
    <xf numFmtId="3" fontId="3" fillId="9" borderId="21" xfId="0" applyNumberFormat="1" applyFont="1" applyFill="1" applyBorder="1" applyAlignment="1">
      <alignment horizontal="right" wrapText="1"/>
    </xf>
    <xf numFmtId="0" fontId="2" fillId="2" borderId="32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vertical="center" wrapText="1"/>
    </xf>
    <xf numFmtId="3" fontId="2" fillId="2" borderId="33" xfId="0" applyNumberFormat="1" applyFont="1" applyFill="1" applyBorder="1" applyAlignment="1">
      <alignment horizontal="right" wrapText="1"/>
    </xf>
    <xf numFmtId="0" fontId="9" fillId="2" borderId="19" xfId="0" applyNumberFormat="1" applyFont="1" applyFill="1" applyBorder="1" applyAlignment="1">
      <alignment horizontal="center" vertical="center" wrapText="1"/>
    </xf>
    <xf numFmtId="49" fontId="9" fillId="2" borderId="20" xfId="0" applyNumberFormat="1" applyFont="1" applyFill="1" applyBorder="1" applyAlignment="1">
      <alignment vertical="center" wrapText="1"/>
    </xf>
    <xf numFmtId="3" fontId="9" fillId="2" borderId="21" xfId="0" applyNumberFormat="1" applyFont="1" applyFill="1" applyBorder="1" applyAlignment="1">
      <alignment horizontal="right" wrapText="1"/>
    </xf>
    <xf numFmtId="0" fontId="13" fillId="2" borderId="19" xfId="0" applyNumberFormat="1" applyFont="1" applyFill="1" applyBorder="1" applyAlignment="1">
      <alignment horizontal="center" vertical="center" wrapText="1"/>
    </xf>
    <xf numFmtId="49" fontId="13" fillId="2" borderId="20" xfId="0" applyNumberFormat="1" applyFont="1" applyFill="1" applyBorder="1" applyAlignment="1">
      <alignment vertical="center" wrapText="1"/>
    </xf>
    <xf numFmtId="49" fontId="14" fillId="2" borderId="20" xfId="0" applyNumberFormat="1" applyFont="1" applyFill="1" applyBorder="1" applyAlignment="1">
      <alignment vertical="center" wrapText="1"/>
    </xf>
    <xf numFmtId="49" fontId="15" fillId="4" borderId="28" xfId="0" applyNumberFormat="1" applyFont="1" applyFill="1" applyBorder="1" applyAlignment="1">
      <alignment vertical="center" wrapText="1"/>
    </xf>
    <xf numFmtId="3" fontId="15" fillId="4" borderId="29" xfId="0" applyNumberFormat="1" applyFont="1" applyFill="1" applyBorder="1" applyAlignment="1">
      <alignment horizontal="right" wrapText="1"/>
    </xf>
    <xf numFmtId="0" fontId="16" fillId="2" borderId="19" xfId="0" applyNumberFormat="1" applyFont="1" applyFill="1" applyBorder="1" applyAlignment="1">
      <alignment horizontal="center" vertical="center" wrapText="1"/>
    </xf>
    <xf numFmtId="3" fontId="12" fillId="9" borderId="21" xfId="0" applyNumberFormat="1" applyFont="1" applyFill="1" applyBorder="1" applyAlignment="1">
      <alignment horizontal="right" wrapText="1"/>
    </xf>
    <xf numFmtId="0" fontId="17" fillId="2" borderId="19" xfId="0" applyNumberFormat="1" applyFont="1" applyFill="1" applyBorder="1" applyAlignment="1">
      <alignment horizontal="center" vertical="center" wrapText="1"/>
    </xf>
    <xf numFmtId="49" fontId="17" fillId="2" borderId="20" xfId="0" applyNumberFormat="1" applyFont="1" applyFill="1" applyBorder="1" applyAlignment="1">
      <alignment vertical="center" wrapText="1"/>
    </xf>
    <xf numFmtId="3" fontId="17" fillId="2" borderId="21" xfId="0" applyNumberFormat="1" applyFont="1" applyFill="1" applyBorder="1" applyAlignment="1">
      <alignment horizontal="right" wrapText="1"/>
    </xf>
    <xf numFmtId="0" fontId="18" fillId="2" borderId="19" xfId="0" applyNumberFormat="1" applyFont="1" applyFill="1" applyBorder="1" applyAlignment="1">
      <alignment horizontal="center" vertical="center" wrapText="1"/>
    </xf>
    <xf numFmtId="49" fontId="18" fillId="2" borderId="20" xfId="0" applyNumberFormat="1" applyFont="1" applyFill="1" applyBorder="1" applyAlignment="1">
      <alignment vertical="center" wrapText="1"/>
    </xf>
    <xf numFmtId="3" fontId="18" fillId="2" borderId="21" xfId="0" applyNumberFormat="1" applyFont="1" applyFill="1" applyBorder="1" applyAlignment="1">
      <alignment horizontal="right" wrapText="1"/>
    </xf>
    <xf numFmtId="49" fontId="14" fillId="2" borderId="16" xfId="0" applyNumberFormat="1" applyFont="1" applyFill="1" applyBorder="1" applyAlignment="1">
      <alignment vertical="center" wrapText="1"/>
    </xf>
    <xf numFmtId="3" fontId="14" fillId="2" borderId="17" xfId="0" applyNumberFormat="1" applyFont="1" applyFill="1" applyBorder="1" applyAlignment="1">
      <alignment horizontal="right" wrapText="1"/>
    </xf>
    <xf numFmtId="0" fontId="19" fillId="0" borderId="0" xfId="0" applyNumberFormat="1" applyFont="1"/>
    <xf numFmtId="0" fontId="19" fillId="0" borderId="0" xfId="0" applyFont="1"/>
    <xf numFmtId="0" fontId="18" fillId="6" borderId="19" xfId="0" applyNumberFormat="1" applyFont="1" applyFill="1" applyBorder="1" applyAlignment="1">
      <alignment horizontal="center" vertical="center" wrapText="1"/>
    </xf>
    <xf numFmtId="49" fontId="18" fillId="6" borderId="20" xfId="0" applyNumberFormat="1" applyFont="1" applyFill="1" applyBorder="1" applyAlignment="1">
      <alignment vertical="center" wrapText="1"/>
    </xf>
    <xf numFmtId="3" fontId="18" fillId="6" borderId="21" xfId="0" applyNumberFormat="1" applyFont="1" applyFill="1" applyBorder="1" applyAlignment="1">
      <alignment horizontal="right" wrapText="1"/>
    </xf>
    <xf numFmtId="0" fontId="20" fillId="0" borderId="0" xfId="0" applyNumberFormat="1" applyFont="1"/>
    <xf numFmtId="0" fontId="20" fillId="0" borderId="0" xfId="0" applyFont="1"/>
    <xf numFmtId="0" fontId="21" fillId="4" borderId="34" xfId="0" applyFont="1" applyFill="1" applyBorder="1" applyAlignment="1">
      <alignment horizontal="center" vertical="center" wrapText="1"/>
    </xf>
    <xf numFmtId="49" fontId="22" fillId="4" borderId="35" xfId="0" applyNumberFormat="1" applyFont="1" applyFill="1" applyBorder="1" applyAlignment="1">
      <alignment vertical="center" wrapText="1"/>
    </xf>
    <xf numFmtId="3" fontId="22" fillId="4" borderId="36" xfId="0" applyNumberFormat="1" applyFont="1" applyFill="1" applyBorder="1" applyAlignment="1">
      <alignment horizontal="right" wrapText="1"/>
    </xf>
    <xf numFmtId="0" fontId="23" fillId="0" borderId="0" xfId="0" applyNumberFormat="1" applyFont="1"/>
    <xf numFmtId="0" fontId="23" fillId="0" borderId="0" xfId="0" applyFont="1"/>
    <xf numFmtId="3" fontId="24" fillId="2" borderId="21" xfId="0" applyNumberFormat="1" applyFont="1" applyFill="1" applyBorder="1" applyAlignment="1">
      <alignment horizontal="right" wrapText="1"/>
    </xf>
    <xf numFmtId="3" fontId="2" fillId="2" borderId="39" xfId="0" applyNumberFormat="1" applyFont="1" applyFill="1" applyBorder="1" applyAlignment="1">
      <alignment horizontal="right" wrapText="1"/>
    </xf>
    <xf numFmtId="0" fontId="0" fillId="2" borderId="38" xfId="0" applyFill="1" applyBorder="1" applyAlignment="1">
      <alignment vertical="center" wrapText="1"/>
    </xf>
    <xf numFmtId="0" fontId="11" fillId="0" borderId="0" xfId="0" applyNumberFormat="1" applyFont="1"/>
    <xf numFmtId="0" fontId="11" fillId="0" borderId="0" xfId="0" applyFont="1"/>
    <xf numFmtId="3" fontId="2" fillId="0" borderId="21" xfId="0" applyNumberFormat="1" applyFont="1" applyFill="1" applyBorder="1" applyAlignment="1">
      <alignment horizontal="right" wrapText="1"/>
    </xf>
    <xf numFmtId="3" fontId="14" fillId="2" borderId="21" xfId="0" applyNumberFormat="1" applyFont="1" applyFill="1" applyBorder="1" applyAlignment="1">
      <alignment horizontal="right" wrapText="1"/>
    </xf>
    <xf numFmtId="0" fontId="25" fillId="2" borderId="37" xfId="0" applyFont="1" applyFill="1" applyBorder="1" applyAlignment="1">
      <alignment horizontal="center" vertical="center" wrapText="1"/>
    </xf>
    <xf numFmtId="49" fontId="26" fillId="2" borderId="20" xfId="0" applyNumberFormat="1" applyFont="1" applyFill="1" applyBorder="1" applyAlignment="1">
      <alignment vertical="center" wrapText="1"/>
    </xf>
    <xf numFmtId="3" fontId="25" fillId="2" borderId="21" xfId="0" applyNumberFormat="1" applyFont="1" applyFill="1" applyBorder="1" applyAlignment="1">
      <alignment horizontal="right" wrapText="1"/>
    </xf>
    <xf numFmtId="0" fontId="25" fillId="2" borderId="19" xfId="0" applyNumberFormat="1" applyFont="1" applyFill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vertical="center" wrapText="1"/>
    </xf>
    <xf numFmtId="0" fontId="27" fillId="2" borderId="19" xfId="0" applyNumberFormat="1" applyFont="1" applyFill="1" applyBorder="1" applyAlignment="1">
      <alignment horizontal="center" vertical="center" wrapText="1"/>
    </xf>
    <xf numFmtId="3" fontId="12" fillId="0" borderId="21" xfId="0" applyNumberFormat="1" applyFont="1" applyFill="1" applyBorder="1" applyAlignment="1">
      <alignment horizontal="right" wrapText="1"/>
    </xf>
    <xf numFmtId="49" fontId="2" fillId="0" borderId="20" xfId="0" applyNumberFormat="1" applyFont="1" applyFill="1" applyBorder="1" applyAlignment="1">
      <alignment vertical="center" wrapText="1"/>
    </xf>
    <xf numFmtId="49" fontId="0" fillId="0" borderId="20" xfId="0" applyNumberFormat="1" applyFill="1" applyBorder="1" applyAlignment="1">
      <alignment vertical="center" wrapText="1"/>
    </xf>
    <xf numFmtId="0" fontId="0" fillId="0" borderId="0" xfId="0" applyNumberFormat="1" applyFill="1"/>
    <xf numFmtId="3" fontId="0" fillId="0" borderId="0" xfId="0" applyNumberFormat="1"/>
    <xf numFmtId="0" fontId="2" fillId="0" borderId="19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vertical="center" wrapText="1"/>
    </xf>
    <xf numFmtId="4" fontId="2" fillId="0" borderId="21" xfId="0" applyNumberFormat="1" applyFont="1" applyFill="1" applyBorder="1" applyAlignment="1">
      <alignment horizontal="right" wrapText="1"/>
    </xf>
    <xf numFmtId="0" fontId="0" fillId="0" borderId="0" xfId="0" applyFill="1"/>
    <xf numFmtId="0" fontId="12" fillId="0" borderId="19" xfId="0" applyNumberFormat="1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wrapText="1"/>
    </xf>
    <xf numFmtId="3" fontId="2" fillId="2" borderId="24" xfId="0" applyNumberFormat="1" applyFont="1" applyFill="1" applyBorder="1" applyAlignment="1">
      <alignment horizontal="right" wrapText="1"/>
    </xf>
    <xf numFmtId="3" fontId="3" fillId="2" borderId="22" xfId="0" applyNumberFormat="1" applyFont="1" applyFill="1" applyBorder="1" applyAlignment="1">
      <alignment horizontal="right" wrapText="1"/>
    </xf>
    <xf numFmtId="3" fontId="3" fillId="2" borderId="24" xfId="0" applyNumberFormat="1" applyFont="1" applyFill="1" applyBorder="1" applyAlignment="1">
      <alignment horizontal="right" wrapText="1"/>
    </xf>
    <xf numFmtId="3" fontId="7" fillId="2" borderId="11" xfId="0" applyNumberFormat="1" applyFont="1" applyFill="1" applyBorder="1" applyAlignment="1">
      <alignment horizontal="center" wrapText="1"/>
    </xf>
    <xf numFmtId="3" fontId="2" fillId="10" borderId="21" xfId="0" applyNumberFormat="1" applyFont="1" applyFill="1" applyBorder="1" applyAlignment="1">
      <alignment horizontal="right" wrapText="1"/>
    </xf>
    <xf numFmtId="4" fontId="24" fillId="10" borderId="6" xfId="0" applyNumberFormat="1" applyFont="1" applyFill="1" applyBorder="1" applyAlignment="1">
      <alignment horizontal="center" vertical="center"/>
    </xf>
    <xf numFmtId="4" fontId="24" fillId="10" borderId="21" xfId="0" applyNumberFormat="1" applyFont="1" applyFill="1" applyBorder="1" applyAlignment="1">
      <alignment horizontal="right" wrapText="1"/>
    </xf>
    <xf numFmtId="4" fontId="24" fillId="10" borderId="40" xfId="0" applyNumberFormat="1" applyFont="1" applyFill="1" applyBorder="1" applyAlignment="1">
      <alignment horizontal="right" wrapText="1"/>
    </xf>
    <xf numFmtId="49" fontId="3" fillId="10" borderId="6" xfId="0" applyNumberFormat="1" applyFont="1" applyFill="1" applyBorder="1" applyAlignment="1">
      <alignment horizontal="center" vertical="center" wrapText="1"/>
    </xf>
    <xf numFmtId="49" fontId="11" fillId="2" borderId="20" xfId="0" applyNumberFormat="1" applyFont="1" applyFill="1" applyBorder="1" applyAlignment="1">
      <alignment vertical="center" wrapText="1"/>
    </xf>
    <xf numFmtId="0" fontId="0" fillId="0" borderId="11" xfId="0" applyNumberFormat="1" applyBorder="1"/>
    <xf numFmtId="0" fontId="0" fillId="0" borderId="11" xfId="0" applyNumberFormat="1" applyFill="1" applyBorder="1"/>
    <xf numFmtId="4" fontId="0" fillId="0" borderId="11" xfId="0" applyNumberFormat="1" applyFill="1" applyBorder="1"/>
    <xf numFmtId="0" fontId="11" fillId="0" borderId="11" xfId="0" applyNumberFormat="1" applyFont="1" applyFill="1" applyBorder="1"/>
    <xf numFmtId="3" fontId="0" fillId="0" borderId="11" xfId="0" applyNumberFormat="1" applyFill="1" applyBorder="1"/>
    <xf numFmtId="0" fontId="19" fillId="0" borderId="11" xfId="0" applyNumberFormat="1" applyFont="1" applyFill="1" applyBorder="1"/>
    <xf numFmtId="0" fontId="10" fillId="0" borderId="11" xfId="0" applyNumberFormat="1" applyFont="1" applyFill="1" applyBorder="1"/>
    <xf numFmtId="0" fontId="20" fillId="0" borderId="11" xfId="0" applyNumberFormat="1" applyFont="1" applyFill="1" applyBorder="1"/>
    <xf numFmtId="0" fontId="23" fillId="0" borderId="11" xfId="0" applyNumberFormat="1" applyFont="1" applyFill="1" applyBorder="1"/>
    <xf numFmtId="4" fontId="24" fillId="10" borderId="43" xfId="0" applyNumberFormat="1" applyFont="1" applyFill="1" applyBorder="1" applyAlignment="1">
      <alignment horizontal="center" vertical="center"/>
    </xf>
    <xf numFmtId="0" fontId="0" fillId="2" borderId="44" xfId="0" applyFill="1" applyBorder="1"/>
    <xf numFmtId="0" fontId="0" fillId="2" borderId="45" xfId="0" applyFill="1" applyBorder="1"/>
    <xf numFmtId="0" fontId="0" fillId="2" borderId="46" xfId="0" applyFill="1" applyBorder="1"/>
    <xf numFmtId="49" fontId="3" fillId="10" borderId="43" xfId="0" applyNumberFormat="1" applyFont="1" applyFill="1" applyBorder="1" applyAlignment="1">
      <alignment horizontal="center" vertical="center" wrapText="1"/>
    </xf>
    <xf numFmtId="49" fontId="3" fillId="2" borderId="47" xfId="0" applyNumberFormat="1" applyFont="1" applyFill="1" applyBorder="1" applyAlignment="1">
      <alignment horizontal="center" wrapText="1"/>
    </xf>
    <xf numFmtId="3" fontId="14" fillId="2" borderId="42" xfId="0" applyNumberFormat="1" applyFont="1" applyFill="1" applyBorder="1" applyAlignment="1">
      <alignment horizontal="right" wrapText="1"/>
    </xf>
    <xf numFmtId="3" fontId="18" fillId="2" borderId="42" xfId="0" applyNumberFormat="1" applyFont="1" applyFill="1" applyBorder="1" applyAlignment="1">
      <alignment horizontal="right" wrapText="1"/>
    </xf>
    <xf numFmtId="3" fontId="3" fillId="2" borderId="42" xfId="0" applyNumberFormat="1" applyFont="1" applyFill="1" applyBorder="1" applyAlignment="1">
      <alignment horizontal="right" wrapText="1"/>
    </xf>
    <xf numFmtId="3" fontId="2" fillId="2" borderId="42" xfId="0" applyNumberFormat="1" applyFont="1" applyFill="1" applyBorder="1" applyAlignment="1">
      <alignment horizontal="right" wrapText="1"/>
    </xf>
    <xf numFmtId="49" fontId="3" fillId="2" borderId="42" xfId="0" applyNumberFormat="1" applyFont="1" applyFill="1" applyBorder="1" applyAlignment="1">
      <alignment horizontal="center" vertical="center" wrapText="1"/>
    </xf>
    <xf numFmtId="3" fontId="3" fillId="2" borderId="42" xfId="0" applyNumberFormat="1" applyFont="1" applyFill="1" applyBorder="1" applyAlignment="1">
      <alignment horizontal="center" wrapText="1"/>
    </xf>
    <xf numFmtId="3" fontId="9" fillId="2" borderId="42" xfId="0" applyNumberFormat="1" applyFont="1" applyFill="1" applyBorder="1" applyAlignment="1">
      <alignment horizontal="right" wrapText="1"/>
    </xf>
    <xf numFmtId="49" fontId="3" fillId="2" borderId="42" xfId="0" applyNumberFormat="1" applyFont="1" applyFill="1" applyBorder="1" applyAlignment="1">
      <alignment horizontal="center" wrapText="1"/>
    </xf>
    <xf numFmtId="3" fontId="2" fillId="2" borderId="43" xfId="0" applyNumberFormat="1" applyFont="1" applyFill="1" applyBorder="1" applyAlignment="1">
      <alignment horizontal="right" wrapText="1"/>
    </xf>
    <xf numFmtId="3" fontId="15" fillId="4" borderId="48" xfId="0" applyNumberFormat="1" applyFont="1" applyFill="1" applyBorder="1" applyAlignment="1">
      <alignment horizontal="right" wrapText="1"/>
    </xf>
    <xf numFmtId="0" fontId="11" fillId="9" borderId="49" xfId="0" applyFont="1" applyFill="1" applyBorder="1"/>
    <xf numFmtId="0" fontId="3" fillId="2" borderId="43" xfId="0" applyNumberFormat="1" applyFont="1" applyFill="1" applyBorder="1" applyAlignment="1">
      <alignment horizontal="center" wrapText="1"/>
    </xf>
    <xf numFmtId="3" fontId="14" fillId="2" borderId="47" xfId="0" applyNumberFormat="1" applyFont="1" applyFill="1" applyBorder="1" applyAlignment="1">
      <alignment horizontal="right" wrapText="1"/>
    </xf>
    <xf numFmtId="3" fontId="25" fillId="2" borderId="42" xfId="0" applyNumberFormat="1" applyFont="1" applyFill="1" applyBorder="1" applyAlignment="1">
      <alignment horizontal="right" wrapText="1"/>
    </xf>
    <xf numFmtId="3" fontId="2" fillId="9" borderId="42" xfId="0" applyNumberFormat="1" applyFont="1" applyFill="1" applyBorder="1" applyAlignment="1">
      <alignment horizontal="right" wrapText="1"/>
    </xf>
    <xf numFmtId="3" fontId="17" fillId="2" borderId="42" xfId="0" applyNumberFormat="1" applyFont="1" applyFill="1" applyBorder="1" applyAlignment="1">
      <alignment horizontal="right" wrapText="1"/>
    </xf>
    <xf numFmtId="3" fontId="3" fillId="9" borderId="42" xfId="0" applyNumberFormat="1" applyFont="1" applyFill="1" applyBorder="1" applyAlignment="1">
      <alignment horizontal="right" wrapText="1"/>
    </xf>
    <xf numFmtId="3" fontId="24" fillId="2" borderId="42" xfId="0" applyNumberFormat="1" applyFont="1" applyFill="1" applyBorder="1" applyAlignment="1">
      <alignment horizontal="right" wrapText="1"/>
    </xf>
    <xf numFmtId="3" fontId="18" fillId="6" borderId="42" xfId="0" applyNumberFormat="1" applyFont="1" applyFill="1" applyBorder="1" applyAlignment="1">
      <alignment horizontal="right" wrapText="1"/>
    </xf>
    <xf numFmtId="3" fontId="2" fillId="2" borderId="50" xfId="0" applyNumberFormat="1" applyFont="1" applyFill="1" applyBorder="1" applyAlignment="1">
      <alignment horizontal="right" wrapText="1"/>
    </xf>
    <xf numFmtId="3" fontId="22" fillId="4" borderId="51" xfId="0" applyNumberFormat="1" applyFont="1" applyFill="1" applyBorder="1" applyAlignment="1">
      <alignment horizontal="right" wrapText="1"/>
    </xf>
    <xf numFmtId="0" fontId="0" fillId="0" borderId="45" xfId="0" applyNumberFormat="1" applyBorder="1"/>
    <xf numFmtId="3" fontId="3" fillId="2" borderId="52" xfId="0" applyNumberFormat="1" applyFont="1" applyFill="1" applyBorder="1" applyAlignment="1">
      <alignment horizontal="right" wrapText="1"/>
    </xf>
    <xf numFmtId="0" fontId="0" fillId="10" borderId="11" xfId="0" applyNumberFormat="1" applyFill="1" applyBorder="1"/>
    <xf numFmtId="4" fontId="0" fillId="0" borderId="53" xfId="0" applyNumberFormat="1" applyFill="1" applyBorder="1"/>
    <xf numFmtId="3" fontId="3" fillId="2" borderId="22" xfId="0" applyNumberFormat="1" applyFont="1" applyFill="1" applyBorder="1" applyAlignment="1">
      <alignment horizontal="center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2" borderId="54" xfId="0" applyNumberFormat="1" applyFont="1" applyFill="1" applyBorder="1" applyAlignment="1">
      <alignment horizontal="right" wrapText="1"/>
    </xf>
    <xf numFmtId="3" fontId="3" fillId="9" borderId="22" xfId="0" applyNumberFormat="1" applyFont="1" applyFill="1" applyBorder="1" applyAlignment="1">
      <alignment horizontal="right" wrapText="1"/>
    </xf>
    <xf numFmtId="3" fontId="17" fillId="2" borderId="40" xfId="0" applyNumberFormat="1" applyFont="1" applyFill="1" applyBorder="1" applyAlignment="1">
      <alignment horizontal="right" wrapText="1"/>
    </xf>
    <xf numFmtId="0" fontId="0" fillId="0" borderId="55" xfId="0" applyNumberFormat="1" applyFill="1" applyBorder="1"/>
    <xf numFmtId="3" fontId="12" fillId="9" borderId="22" xfId="0" applyNumberFormat="1" applyFont="1" applyFill="1" applyBorder="1" applyAlignment="1">
      <alignment horizontal="right" wrapText="1"/>
    </xf>
    <xf numFmtId="3" fontId="2" fillId="9" borderId="22" xfId="0" applyNumberFormat="1" applyFont="1" applyFill="1" applyBorder="1" applyAlignment="1">
      <alignment horizontal="right" wrapText="1"/>
    </xf>
    <xf numFmtId="3" fontId="25" fillId="2" borderId="22" xfId="0" applyNumberFormat="1" applyFont="1" applyFill="1" applyBorder="1" applyAlignment="1">
      <alignment horizontal="right" wrapText="1"/>
    </xf>
    <xf numFmtId="3" fontId="17" fillId="2" borderId="22" xfId="0" applyNumberFormat="1" applyFont="1" applyFill="1" applyBorder="1" applyAlignment="1">
      <alignment horizontal="right" wrapText="1"/>
    </xf>
    <xf numFmtId="3" fontId="25" fillId="2" borderId="40" xfId="0" applyNumberFormat="1" applyFont="1" applyFill="1" applyBorder="1" applyAlignment="1">
      <alignment horizontal="right" wrapText="1"/>
    </xf>
    <xf numFmtId="3" fontId="11" fillId="0" borderId="56" xfId="0" applyNumberFormat="1" applyFont="1" applyFill="1" applyBorder="1"/>
    <xf numFmtId="3" fontId="0" fillId="0" borderId="56" xfId="0" applyNumberFormat="1" applyFill="1" applyBorder="1"/>
    <xf numFmtId="3" fontId="3" fillId="9" borderId="56" xfId="0" applyNumberFormat="1" applyFont="1" applyFill="1" applyBorder="1" applyAlignment="1">
      <alignment horizontal="right" wrapText="1"/>
    </xf>
    <xf numFmtId="3" fontId="12" fillId="9" borderId="56" xfId="0" applyNumberFormat="1" applyFont="1" applyFill="1" applyBorder="1" applyAlignment="1">
      <alignment horizontal="right" wrapText="1"/>
    </xf>
    <xf numFmtId="3" fontId="2" fillId="9" borderId="56" xfId="0" applyNumberFormat="1" applyFont="1" applyFill="1" applyBorder="1" applyAlignment="1">
      <alignment horizontal="right" wrapText="1"/>
    </xf>
    <xf numFmtId="3" fontId="25" fillId="2" borderId="56" xfId="0" applyNumberFormat="1" applyFont="1" applyFill="1" applyBorder="1" applyAlignment="1">
      <alignment horizontal="right" wrapText="1"/>
    </xf>
    <xf numFmtId="3" fontId="3" fillId="0" borderId="56" xfId="0" applyNumberFormat="1" applyFont="1" applyFill="1" applyBorder="1"/>
    <xf numFmtId="3" fontId="2" fillId="2" borderId="56" xfId="0" applyNumberFormat="1" applyFont="1" applyFill="1" applyBorder="1" applyAlignment="1">
      <alignment horizontal="right" wrapText="1"/>
    </xf>
    <xf numFmtId="3" fontId="17" fillId="2" borderId="56" xfId="0" applyNumberFormat="1" applyFont="1" applyFill="1" applyBorder="1" applyAlignment="1">
      <alignment horizontal="right" wrapText="1"/>
    </xf>
    <xf numFmtId="3" fontId="3" fillId="2" borderId="56" xfId="0" applyNumberFormat="1" applyFont="1" applyFill="1" applyBorder="1" applyAlignment="1">
      <alignment horizontal="right" wrapText="1"/>
    </xf>
    <xf numFmtId="3" fontId="3" fillId="2" borderId="56" xfId="0" applyNumberFormat="1" applyFont="1" applyFill="1" applyBorder="1" applyAlignment="1">
      <alignment horizontal="center" wrapText="1"/>
    </xf>
    <xf numFmtId="3" fontId="2" fillId="9" borderId="54" xfId="0" applyNumberFormat="1" applyFont="1" applyFill="1" applyBorder="1" applyAlignment="1">
      <alignment horizontal="right" wrapText="1"/>
    </xf>
    <xf numFmtId="4" fontId="2" fillId="0" borderId="22" xfId="0" applyNumberFormat="1" applyFont="1" applyFill="1" applyBorder="1" applyAlignment="1">
      <alignment horizontal="right" wrapText="1"/>
    </xf>
    <xf numFmtId="3" fontId="9" fillId="2" borderId="22" xfId="0" applyNumberFormat="1" applyFont="1" applyFill="1" applyBorder="1" applyAlignment="1">
      <alignment horizontal="right" wrapText="1"/>
    </xf>
    <xf numFmtId="3" fontId="12" fillId="2" borderId="22" xfId="0" applyNumberFormat="1" applyFont="1" applyFill="1" applyBorder="1" applyAlignment="1">
      <alignment horizontal="right" wrapText="1"/>
    </xf>
    <xf numFmtId="3" fontId="2" fillId="0" borderId="22" xfId="0" applyNumberFormat="1" applyFont="1" applyFill="1" applyBorder="1" applyAlignment="1">
      <alignment horizontal="right" wrapText="1"/>
    </xf>
    <xf numFmtId="3" fontId="2" fillId="0" borderId="56" xfId="0" applyNumberFormat="1" applyFont="1" applyFill="1" applyBorder="1"/>
    <xf numFmtId="3" fontId="12" fillId="2" borderId="56" xfId="0" applyNumberFormat="1" applyFont="1" applyFill="1" applyBorder="1" applyAlignment="1">
      <alignment horizontal="right" wrapText="1"/>
    </xf>
    <xf numFmtId="3" fontId="2" fillId="0" borderId="56" xfId="0" applyNumberFormat="1" applyFont="1" applyFill="1" applyBorder="1" applyAlignment="1">
      <alignment horizontal="right" wrapText="1"/>
    </xf>
    <xf numFmtId="3" fontId="18" fillId="6" borderId="22" xfId="0" applyNumberFormat="1" applyFont="1" applyFill="1" applyBorder="1" applyAlignment="1">
      <alignment horizontal="right" wrapText="1"/>
    </xf>
    <xf numFmtId="3" fontId="2" fillId="2" borderId="57" xfId="0" applyNumberFormat="1" applyFont="1" applyFill="1" applyBorder="1" applyAlignment="1">
      <alignment horizontal="right" wrapText="1"/>
    </xf>
    <xf numFmtId="3" fontId="2" fillId="2" borderId="58" xfId="0" applyNumberFormat="1" applyFont="1" applyFill="1" applyBorder="1" applyAlignment="1">
      <alignment horizontal="right" wrapText="1"/>
    </xf>
    <xf numFmtId="3" fontId="24" fillId="2" borderId="40" xfId="0" applyNumberFormat="1" applyFont="1" applyFill="1" applyBorder="1" applyAlignment="1">
      <alignment horizontal="right" wrapText="1"/>
    </xf>
    <xf numFmtId="3" fontId="18" fillId="6" borderId="56" xfId="0" applyNumberFormat="1" applyFont="1" applyFill="1" applyBorder="1" applyAlignment="1">
      <alignment horizontal="right" wrapText="1"/>
    </xf>
    <xf numFmtId="3" fontId="13" fillId="2" borderId="42" xfId="0" applyNumberFormat="1" applyFont="1" applyFill="1" applyBorder="1" applyAlignment="1">
      <alignment horizontal="right" wrapText="1"/>
    </xf>
    <xf numFmtId="0" fontId="29" fillId="12" borderId="11" xfId="0" applyNumberFormat="1" applyFont="1" applyFill="1" applyBorder="1"/>
    <xf numFmtId="0" fontId="1" fillId="12" borderId="11" xfId="0" applyNumberFormat="1" applyFont="1" applyFill="1" applyBorder="1"/>
    <xf numFmtId="0" fontId="31" fillId="12" borderId="11" xfId="0" applyNumberFormat="1" applyFont="1" applyFill="1" applyBorder="1"/>
    <xf numFmtId="4" fontId="24" fillId="11" borderId="59" xfId="0" applyNumberFormat="1" applyFont="1" applyFill="1" applyBorder="1" applyAlignment="1">
      <alignment horizontal="right" wrapText="1"/>
    </xf>
    <xf numFmtId="0" fontId="0" fillId="12" borderId="60" xfId="0" applyNumberFormat="1" applyFill="1" applyBorder="1"/>
    <xf numFmtId="0" fontId="0" fillId="10" borderId="61" xfId="0" applyNumberFormat="1" applyFill="1" applyBorder="1"/>
    <xf numFmtId="49" fontId="3" fillId="11" borderId="6" xfId="0" applyNumberFormat="1" applyFont="1" applyFill="1" applyBorder="1" applyAlignment="1">
      <alignment horizontal="center" vertical="center" wrapText="1"/>
    </xf>
    <xf numFmtId="49" fontId="3" fillId="13" borderId="6" xfId="0" applyNumberFormat="1" applyFont="1" applyFill="1" applyBorder="1" applyAlignment="1">
      <alignment horizontal="center" vertical="center" wrapText="1"/>
    </xf>
    <xf numFmtId="4" fontId="32" fillId="0" borderId="53" xfId="0" applyNumberFormat="1" applyFont="1" applyFill="1" applyBorder="1"/>
    <xf numFmtId="4" fontId="24" fillId="11" borderId="62" xfId="0" applyNumberFormat="1" applyFont="1" applyFill="1" applyBorder="1" applyAlignment="1">
      <alignment horizontal="right" wrapText="1"/>
    </xf>
    <xf numFmtId="4" fontId="24" fillId="11" borderId="63" xfId="0" applyNumberFormat="1" applyFont="1" applyFill="1" applyBorder="1" applyAlignment="1">
      <alignment horizontal="right" wrapText="1"/>
    </xf>
    <xf numFmtId="3" fontId="1" fillId="2" borderId="11" xfId="0" applyNumberFormat="1" applyFont="1" applyFill="1" applyBorder="1" applyAlignment="1">
      <alignment horizontal="center" wrapText="1"/>
    </xf>
    <xf numFmtId="3" fontId="2" fillId="2" borderId="11" xfId="0" applyNumberFormat="1" applyFont="1" applyFill="1" applyBorder="1" applyAlignment="1">
      <alignment horizontal="right" wrapText="1"/>
    </xf>
    <xf numFmtId="49" fontId="3" fillId="11" borderId="41" xfId="0" applyNumberFormat="1" applyFont="1" applyFill="1" applyBorder="1" applyAlignment="1">
      <alignment horizontal="center" vertical="center" wrapText="1"/>
    </xf>
    <xf numFmtId="49" fontId="3" fillId="13" borderId="64" xfId="0" applyNumberFormat="1" applyFont="1" applyFill="1" applyBorder="1" applyAlignment="1">
      <alignment horizontal="center" vertical="center" wrapText="1"/>
    </xf>
    <xf numFmtId="0" fontId="0" fillId="10" borderId="65" xfId="0" applyNumberFormat="1" applyFill="1" applyBorder="1"/>
    <xf numFmtId="0" fontId="0" fillId="10" borderId="66" xfId="0" applyNumberFormat="1" applyFill="1" applyBorder="1"/>
    <xf numFmtId="0" fontId="0" fillId="10" borderId="67" xfId="0" applyNumberFormat="1" applyFill="1" applyBorder="1"/>
    <xf numFmtId="4" fontId="0" fillId="0" borderId="56" xfId="0" applyNumberFormat="1" applyFill="1" applyBorder="1"/>
    <xf numFmtId="3" fontId="15" fillId="14" borderId="48" xfId="0" applyNumberFormat="1" applyFont="1" applyFill="1" applyBorder="1" applyAlignment="1">
      <alignment horizontal="right" wrapText="1"/>
    </xf>
    <xf numFmtId="3" fontId="14" fillId="2" borderId="54" xfId="0" applyNumberFormat="1" applyFont="1" applyFill="1" applyBorder="1" applyAlignment="1">
      <alignment horizontal="right" wrapText="1"/>
    </xf>
    <xf numFmtId="0" fontId="3" fillId="2" borderId="70" xfId="0" applyNumberFormat="1" applyFont="1" applyFill="1" applyBorder="1" applyAlignment="1">
      <alignment horizontal="center" vertical="center" wrapText="1"/>
    </xf>
    <xf numFmtId="49" fontId="11" fillId="2" borderId="24" xfId="0" applyNumberFormat="1" applyFont="1" applyFill="1" applyBorder="1" applyAlignment="1">
      <alignment vertical="center" wrapText="1"/>
    </xf>
    <xf numFmtId="49" fontId="7" fillId="2" borderId="11" xfId="0" applyNumberFormat="1" applyFont="1" applyFill="1" applyBorder="1" applyAlignment="1">
      <alignment horizontal="center" wrapText="1"/>
    </xf>
    <xf numFmtId="3" fontId="7" fillId="2" borderId="11" xfId="0" applyNumberFormat="1" applyFont="1" applyFill="1" applyBorder="1" applyAlignment="1">
      <alignment horizontal="center" wrapText="1"/>
    </xf>
    <xf numFmtId="49" fontId="1" fillId="2" borderId="11" xfId="0" applyNumberFormat="1" applyFont="1" applyFill="1" applyBorder="1" applyAlignment="1">
      <alignment horizontal="center" wrapText="1"/>
    </xf>
    <xf numFmtId="3" fontId="1" fillId="2" borderId="11" xfId="0" applyNumberFormat="1" applyFont="1" applyFill="1" applyBorder="1" applyAlignment="1">
      <alignment horizontal="center" wrapText="1"/>
    </xf>
    <xf numFmtId="0" fontId="24" fillId="2" borderId="6" xfId="0" applyFont="1" applyFill="1" applyBorder="1" applyAlignment="1">
      <alignment horizontal="center" vertical="center"/>
    </xf>
    <xf numFmtId="164" fontId="1" fillId="8" borderId="2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49" fontId="3" fillId="10" borderId="22" xfId="0" applyNumberFormat="1" applyFont="1" applyFill="1" applyBorder="1" applyAlignment="1">
      <alignment horizontal="center" vertical="center" wrapText="1"/>
    </xf>
    <xf numFmtId="49" fontId="3" fillId="10" borderId="23" xfId="0" applyNumberFormat="1" applyFont="1" applyFill="1" applyBorder="1" applyAlignment="1">
      <alignment horizontal="center" vertical="center" wrapText="1"/>
    </xf>
    <xf numFmtId="49" fontId="3" fillId="5" borderId="17" xfId="0" applyNumberFormat="1" applyFont="1" applyFill="1" applyBorder="1" applyAlignment="1">
      <alignment horizontal="center" vertical="center" wrapText="1"/>
    </xf>
    <xf numFmtId="0" fontId="0" fillId="5" borderId="21" xfId="0" applyFill="1" applyBorder="1" applyAlignment="1">
      <alignment vertical="center"/>
    </xf>
    <xf numFmtId="49" fontId="3" fillId="3" borderId="16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3" fillId="10" borderId="23" xfId="0" applyFont="1" applyFill="1" applyBorder="1" applyAlignment="1">
      <alignment horizontal="center" vertical="center" wrapText="1"/>
    </xf>
    <xf numFmtId="0" fontId="3" fillId="10" borderId="24" xfId="0" applyFont="1" applyFill="1" applyBorder="1" applyAlignment="1">
      <alignment horizontal="center" vertical="center" wrapText="1"/>
    </xf>
    <xf numFmtId="49" fontId="30" fillId="12" borderId="17" xfId="0" applyNumberFormat="1" applyFont="1" applyFill="1" applyBorder="1" applyAlignment="1">
      <alignment horizontal="center" vertical="center" wrapText="1"/>
    </xf>
    <xf numFmtId="0" fontId="28" fillId="12" borderId="17" xfId="0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10" borderId="40" xfId="0" applyNumberFormat="1" applyFont="1" applyFill="1" applyBorder="1" applyAlignment="1">
      <alignment horizontal="center" vertical="center" wrapText="1"/>
    </xf>
    <xf numFmtId="49" fontId="3" fillId="10" borderId="41" xfId="0" applyNumberFormat="1" applyFont="1" applyFill="1" applyBorder="1" applyAlignment="1">
      <alignment horizontal="center" vertical="center" wrapText="1"/>
    </xf>
    <xf numFmtId="49" fontId="3" fillId="5" borderId="16" xfId="0" applyNumberFormat="1" applyFont="1" applyFill="1" applyBorder="1" applyAlignment="1">
      <alignment horizontal="center" vertical="center" wrapText="1"/>
    </xf>
    <xf numFmtId="0" fontId="0" fillId="5" borderId="20" xfId="0" applyFill="1" applyBorder="1" applyAlignment="1">
      <alignment vertical="center"/>
    </xf>
    <xf numFmtId="49" fontId="3" fillId="10" borderId="21" xfId="0" applyNumberFormat="1" applyFont="1" applyFill="1" applyBorder="1" applyAlignment="1">
      <alignment horizontal="center" vertical="center"/>
    </xf>
    <xf numFmtId="49" fontId="3" fillId="10" borderId="22" xfId="0" applyNumberFormat="1" applyFont="1" applyFill="1" applyBorder="1" applyAlignment="1">
      <alignment horizontal="center" vertical="center"/>
    </xf>
    <xf numFmtId="49" fontId="3" fillId="10" borderId="21" xfId="0" applyNumberFormat="1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vertical="center"/>
    </xf>
    <xf numFmtId="49" fontId="3" fillId="10" borderId="68" xfId="0" applyNumberFormat="1" applyFont="1" applyFill="1" applyBorder="1" applyAlignment="1">
      <alignment horizontal="center" vertical="center" wrapText="1"/>
    </xf>
    <xf numFmtId="49" fontId="3" fillId="10" borderId="6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8C8C8"/>
      <rgbColor rgb="FF9CC2E5"/>
      <rgbColor rgb="FFF7CAAC"/>
      <rgbColor rgb="FFBDD6EE"/>
      <rgbColor rgb="FFFBE4D5"/>
      <rgbColor rgb="FFDADADA"/>
      <rgbColor rgb="FFD8D8D8"/>
      <rgbColor rgb="FFB4BAC3"/>
      <rgbColor rgb="FFFFFF00"/>
      <rgbColor rgb="FFD9DCE1"/>
      <rgbColor rgb="FFFF0000"/>
      <rgbColor rgb="FF5B9BD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C496"/>
  <sheetViews>
    <sheetView showGridLines="0" tabSelected="1" showWhiteSpace="0" topLeftCell="A282" zoomScale="80" zoomScaleNormal="80" zoomScaleSheetLayoutView="80" zoomScalePageLayoutView="76" workbookViewId="0">
      <selection activeCell="C75" sqref="C75"/>
    </sheetView>
  </sheetViews>
  <sheetFormatPr defaultColWidth="8.85546875" defaultRowHeight="15.75" customHeight="1"/>
  <cols>
    <col min="1" max="1" width="11.7109375" style="1" customWidth="1"/>
    <col min="2" max="2" width="54.7109375" style="1" customWidth="1"/>
    <col min="3" max="3" width="15.140625" style="1" customWidth="1"/>
    <col min="4" max="5" width="16" style="1" customWidth="1"/>
    <col min="6" max="6" width="18.85546875" style="1" customWidth="1"/>
    <col min="7" max="7" width="16.7109375" style="1" customWidth="1"/>
    <col min="8" max="8" width="17.28515625" style="1" customWidth="1"/>
    <col min="9" max="10" width="16.28515625" style="1" customWidth="1"/>
    <col min="11" max="11" width="17.140625" style="165" customWidth="1"/>
    <col min="12" max="17" width="16.28515625" style="1" customWidth="1"/>
    <col min="18" max="23" width="8.85546875" style="130" customWidth="1"/>
    <col min="24" max="236" width="8.85546875" style="1" customWidth="1"/>
  </cols>
  <sheetData>
    <row r="1" spans="1:18" ht="18.75" customHeight="1">
      <c r="A1" s="233" t="s">
        <v>422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130"/>
      <c r="M1" s="130"/>
      <c r="N1" s="130"/>
      <c r="O1" s="130"/>
      <c r="P1" s="130"/>
      <c r="Q1" s="130"/>
    </row>
    <row r="2" spans="1:18" ht="17.100000000000001" customHeight="1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130"/>
      <c r="M2" s="130"/>
      <c r="N2" s="130"/>
      <c r="O2" s="130"/>
      <c r="P2" s="130"/>
      <c r="Q2" s="130"/>
    </row>
    <row r="3" spans="1:18" ht="29.25" customHeight="1" thickBot="1">
      <c r="A3" s="232" t="s">
        <v>423</v>
      </c>
      <c r="B3" s="232"/>
      <c r="C3" s="123">
        <v>0</v>
      </c>
      <c r="D3" s="124">
        <v>0</v>
      </c>
      <c r="E3" s="124">
        <v>0</v>
      </c>
      <c r="F3" s="124">
        <v>0</v>
      </c>
      <c r="G3" s="124">
        <v>0</v>
      </c>
      <c r="H3" s="124">
        <v>0</v>
      </c>
      <c r="I3" s="125">
        <v>0</v>
      </c>
      <c r="J3" s="126">
        <v>0</v>
      </c>
      <c r="K3" s="138">
        <v>0</v>
      </c>
      <c r="L3" s="215">
        <v>0</v>
      </c>
      <c r="M3" s="214">
        <v>0</v>
      </c>
      <c r="N3" s="208">
        <v>0</v>
      </c>
      <c r="O3" s="208">
        <v>17760000</v>
      </c>
      <c r="P3" s="223">
        <f>SUM(K3:O3)</f>
        <v>17760000</v>
      </c>
      <c r="Q3" s="223">
        <f>SUM(K3+P3)</f>
        <v>17760000</v>
      </c>
      <c r="R3" s="131"/>
    </row>
    <row r="4" spans="1:18" ht="16.5" hidden="1" customHeight="1">
      <c r="A4" s="3"/>
      <c r="B4" s="4"/>
      <c r="C4" s="5"/>
      <c r="D4" s="6"/>
      <c r="E4" s="7"/>
      <c r="F4" s="7"/>
      <c r="G4" s="7"/>
      <c r="H4" s="7"/>
      <c r="I4" s="7"/>
      <c r="J4" s="7"/>
      <c r="K4" s="139"/>
      <c r="L4" s="9"/>
      <c r="M4" s="9"/>
      <c r="N4" s="9"/>
      <c r="O4" s="9"/>
      <c r="P4" s="9"/>
      <c r="Q4" s="9"/>
    </row>
    <row r="5" spans="1:18" ht="16.5" hidden="1" customHeight="1">
      <c r="A5" s="9"/>
      <c r="B5" s="8"/>
      <c r="C5" s="2"/>
      <c r="D5" s="10"/>
      <c r="E5" s="9"/>
      <c r="F5" s="9"/>
      <c r="G5" s="9"/>
      <c r="H5" s="9"/>
      <c r="I5" s="9"/>
      <c r="J5" s="9"/>
      <c r="K5" s="140"/>
      <c r="L5" s="9"/>
      <c r="M5" s="9"/>
      <c r="N5" s="9"/>
      <c r="O5" s="9"/>
      <c r="P5" s="9"/>
      <c r="Q5" s="9"/>
    </row>
    <row r="6" spans="1:18" ht="16.5" hidden="1" customHeight="1">
      <c r="A6" s="11"/>
      <c r="B6" s="12"/>
      <c r="C6" s="13"/>
      <c r="D6" s="14"/>
      <c r="E6" s="11"/>
      <c r="F6" s="11"/>
      <c r="G6" s="11"/>
      <c r="H6" s="11"/>
      <c r="I6" s="11"/>
      <c r="J6" s="11"/>
      <c r="K6" s="141"/>
      <c r="L6" s="11"/>
      <c r="M6" s="11"/>
      <c r="N6" s="11"/>
      <c r="O6" s="11"/>
      <c r="P6" s="11"/>
      <c r="Q6" s="11"/>
    </row>
    <row r="7" spans="1:18" ht="23.25" customHeight="1">
      <c r="A7" s="239" t="s">
        <v>1</v>
      </c>
      <c r="B7" s="246" t="s">
        <v>0</v>
      </c>
      <c r="C7" s="244" t="s">
        <v>396</v>
      </c>
      <c r="D7" s="245"/>
      <c r="E7" s="245"/>
      <c r="F7" s="245"/>
      <c r="G7" s="245"/>
      <c r="H7" s="245"/>
      <c r="I7" s="245"/>
      <c r="J7" s="245"/>
      <c r="K7" s="245"/>
      <c r="L7" s="206" t="s">
        <v>421</v>
      </c>
      <c r="M7" s="207"/>
      <c r="N7" s="207"/>
      <c r="O7" s="205"/>
      <c r="P7" s="205"/>
      <c r="Q7" s="209"/>
    </row>
    <row r="8" spans="1:18" ht="15" customHeight="1">
      <c r="A8" s="240"/>
      <c r="B8" s="247"/>
      <c r="C8" s="249" t="s">
        <v>409</v>
      </c>
      <c r="D8" s="235"/>
      <c r="E8" s="236"/>
      <c r="F8" s="242"/>
      <c r="G8" s="242"/>
      <c r="H8" s="243"/>
      <c r="I8" s="235"/>
      <c r="J8" s="236"/>
      <c r="K8" s="236"/>
      <c r="L8" s="167"/>
      <c r="M8" s="167"/>
      <c r="N8" s="167"/>
      <c r="O8" s="167"/>
      <c r="P8" s="167"/>
      <c r="Q8" s="210"/>
    </row>
    <row r="9" spans="1:18" ht="48" customHeight="1" thickBot="1">
      <c r="A9" s="241"/>
      <c r="B9" s="248"/>
      <c r="C9" s="250"/>
      <c r="D9" s="127" t="s">
        <v>382</v>
      </c>
      <c r="E9" s="127" t="s">
        <v>427</v>
      </c>
      <c r="F9" s="127" t="s">
        <v>410</v>
      </c>
      <c r="G9" s="127" t="s">
        <v>404</v>
      </c>
      <c r="H9" s="127" t="s">
        <v>406</v>
      </c>
      <c r="I9" s="127" t="s">
        <v>407</v>
      </c>
      <c r="J9" s="127" t="s">
        <v>403</v>
      </c>
      <c r="K9" s="142" t="s">
        <v>384</v>
      </c>
      <c r="L9" s="211" t="s">
        <v>420</v>
      </c>
      <c r="M9" s="211" t="s">
        <v>404</v>
      </c>
      <c r="N9" s="211" t="s">
        <v>406</v>
      </c>
      <c r="O9" s="127" t="s">
        <v>403</v>
      </c>
      <c r="P9" s="211" t="s">
        <v>417</v>
      </c>
      <c r="Q9" s="212" t="s">
        <v>418</v>
      </c>
    </row>
    <row r="10" spans="1:18" ht="17.45" customHeight="1">
      <c r="A10" s="15" t="s">
        <v>2</v>
      </c>
      <c r="B10" s="16" t="s">
        <v>3</v>
      </c>
      <c r="C10" s="17" t="s">
        <v>15</v>
      </c>
      <c r="D10" s="17" t="s">
        <v>4</v>
      </c>
      <c r="E10" s="17" t="s">
        <v>5</v>
      </c>
      <c r="F10" s="17" t="s">
        <v>6</v>
      </c>
      <c r="G10" s="17" t="s">
        <v>7</v>
      </c>
      <c r="H10" s="17" t="s">
        <v>8</v>
      </c>
      <c r="I10" s="17" t="s">
        <v>9</v>
      </c>
      <c r="J10" s="17" t="s">
        <v>10</v>
      </c>
      <c r="K10" s="143" t="s">
        <v>412</v>
      </c>
      <c r="L10" s="17" t="s">
        <v>413</v>
      </c>
      <c r="M10" s="17" t="s">
        <v>414</v>
      </c>
      <c r="N10" s="17" t="s">
        <v>415</v>
      </c>
      <c r="O10" s="17" t="s">
        <v>416</v>
      </c>
      <c r="P10" s="17" t="s">
        <v>419</v>
      </c>
      <c r="Q10" s="17" t="s">
        <v>424</v>
      </c>
    </row>
    <row r="11" spans="1:18" ht="39.950000000000003" customHeight="1">
      <c r="A11" s="18"/>
      <c r="B11" s="70" t="s">
        <v>351</v>
      </c>
      <c r="C11" s="101">
        <f>SUM(C12+C77)</f>
        <v>761029000</v>
      </c>
      <c r="D11" s="101">
        <f t="shared" ref="D11:J11" si="0">SUM(D12+D77)</f>
        <v>1862000</v>
      </c>
      <c r="E11" s="101">
        <f t="shared" ref="E11" si="1">SUM(E12+E77)</f>
        <v>0</v>
      </c>
      <c r="F11" s="101">
        <f t="shared" si="0"/>
        <v>762891000</v>
      </c>
      <c r="G11" s="101">
        <f t="shared" si="0"/>
        <v>11800000</v>
      </c>
      <c r="H11" s="101">
        <f t="shared" si="0"/>
        <v>17000000</v>
      </c>
      <c r="I11" s="101">
        <f t="shared" si="0"/>
        <v>0</v>
      </c>
      <c r="J11" s="101">
        <f t="shared" si="0"/>
        <v>0</v>
      </c>
      <c r="K11" s="144">
        <f t="shared" ref="K11:Q11" si="2">SUM(K12+K77)</f>
        <v>791691000</v>
      </c>
      <c r="L11" s="101">
        <f t="shared" si="2"/>
        <v>0</v>
      </c>
      <c r="M11" s="101">
        <f t="shared" si="2"/>
        <v>0</v>
      </c>
      <c r="N11" s="101">
        <f t="shared" si="2"/>
        <v>0</v>
      </c>
      <c r="O11" s="101">
        <f t="shared" si="2"/>
        <v>0</v>
      </c>
      <c r="P11" s="101">
        <f t="shared" si="2"/>
        <v>0</v>
      </c>
      <c r="Q11" s="101">
        <f t="shared" si="2"/>
        <v>791691000</v>
      </c>
    </row>
    <row r="12" spans="1:18" ht="33" customHeight="1">
      <c r="A12" s="68">
        <v>700000</v>
      </c>
      <c r="B12" s="69" t="s">
        <v>344</v>
      </c>
      <c r="C12" s="80">
        <f>SUM(C49+C50+C52+C59+C62+C66+C73+C75)</f>
        <v>761029000</v>
      </c>
      <c r="D12" s="80">
        <f>SUM(D49+D50+D52+D59+D62+D66+D73+D75)</f>
        <v>1862000</v>
      </c>
      <c r="E12" s="80">
        <f>SUM(E49+E50+E52+E59+E62+E66+E73+E75)</f>
        <v>0</v>
      </c>
      <c r="F12" s="80">
        <f>SUM(F49+F50+F52+F59+F62+F66+F73+F75)</f>
        <v>762891000</v>
      </c>
      <c r="G12" s="80">
        <f>SUM(G49+G50+G52+G59+G62+G65+G66+G73+G75)</f>
        <v>11000000</v>
      </c>
      <c r="H12" s="80">
        <f t="shared" ref="H12:J12" si="3">SUM(H49+H50+H52+H59+H62+H66+H73+H75)</f>
        <v>17000000</v>
      </c>
      <c r="I12" s="80">
        <f t="shared" si="3"/>
        <v>0</v>
      </c>
      <c r="J12" s="80">
        <f t="shared" si="3"/>
        <v>0</v>
      </c>
      <c r="K12" s="145">
        <f>SUM(K49+K50+K52+K59+K62+K65+K66+K73+K75)</f>
        <v>790891000</v>
      </c>
      <c r="L12" s="80">
        <f t="shared" ref="L12:P12" si="4">SUM(L49+L50+L52+L59+L62+L66+L73+L75)</f>
        <v>0</v>
      </c>
      <c r="M12" s="80">
        <f t="shared" si="4"/>
        <v>0</v>
      </c>
      <c r="N12" s="80">
        <f t="shared" si="4"/>
        <v>0</v>
      </c>
      <c r="O12" s="80">
        <f t="shared" si="4"/>
        <v>0</v>
      </c>
      <c r="P12" s="80">
        <f t="shared" si="4"/>
        <v>0</v>
      </c>
      <c r="Q12" s="145">
        <f>SUM(Q49+Q50+Q52+Q59+Q62+Q65+Q66+Q73+Q75)</f>
        <v>790891000</v>
      </c>
    </row>
    <row r="13" spans="1:18" ht="20.100000000000001" hidden="1" customHeight="1">
      <c r="A13" s="21">
        <v>710000</v>
      </c>
      <c r="B13" s="19" t="s">
        <v>11</v>
      </c>
      <c r="C13" s="20" t="e">
        <f>SUM(C14+#REF!+#REF!+#REF!+#REF!+#REF!+#REF!+C23)</f>
        <v>#REF!</v>
      </c>
      <c r="D13" s="20" t="e">
        <f>SUM(D14+#REF!+#REF!+#REF!+#REF!+#REF!+#REF!+D23)</f>
        <v>#REF!</v>
      </c>
      <c r="E13" s="20" t="e">
        <f>SUM(E14+#REF!+#REF!+#REF!+#REF!+#REF!+#REF!+E23)</f>
        <v>#REF!</v>
      </c>
      <c r="F13" s="20" t="e">
        <f>SUM(F14+#REF!+#REF!+#REF!+#REF!+#REF!+#REF!+F23)</f>
        <v>#REF!</v>
      </c>
      <c r="G13" s="20" t="e">
        <f>SUM(G14+#REF!+#REF!+#REF!+#REF!+#REF!+#REF!+G23)</f>
        <v>#REF!</v>
      </c>
      <c r="H13" s="20" t="e">
        <f>SUM(H14+#REF!+#REF!+#REF!+#REF!+#REF!+#REF!+H23)</f>
        <v>#REF!</v>
      </c>
      <c r="I13" s="20" t="e">
        <f>SUM(I14+#REF!+#REF!+#REF!+#REF!+#REF!+#REF!+I23)</f>
        <v>#REF!</v>
      </c>
      <c r="J13" s="20"/>
      <c r="K13" s="146"/>
      <c r="L13" s="20"/>
      <c r="M13" s="20"/>
      <c r="N13" s="20"/>
      <c r="O13" s="20"/>
      <c r="P13" s="20"/>
      <c r="Q13" s="20"/>
    </row>
    <row r="14" spans="1:18" ht="20.100000000000001" hidden="1" customHeight="1">
      <c r="A14" s="21">
        <v>711000</v>
      </c>
      <c r="B14" s="19" t="s">
        <v>12</v>
      </c>
      <c r="C14" s="20" t="e">
        <f>SUM(C15+#REF!+#REF!)</f>
        <v>#REF!</v>
      </c>
      <c r="D14" s="20" t="e">
        <f>SUM(D15+#REF!+#REF!)</f>
        <v>#REF!</v>
      </c>
      <c r="E14" s="20" t="e">
        <f>SUM(E15+#REF!+#REF!)</f>
        <v>#REF!</v>
      </c>
      <c r="F14" s="20" t="e">
        <f>SUM(F15+#REF!+#REF!)</f>
        <v>#REF!</v>
      </c>
      <c r="G14" s="20" t="e">
        <f>SUM(G15+#REF!+#REF!)</f>
        <v>#REF!</v>
      </c>
      <c r="H14" s="20" t="e">
        <f>SUM(H15+#REF!+#REF!)</f>
        <v>#REF!</v>
      </c>
      <c r="I14" s="20" t="e">
        <f>SUM(I15+#REF!+#REF!)</f>
        <v>#REF!</v>
      </c>
      <c r="J14" s="20"/>
      <c r="K14" s="146"/>
      <c r="L14" s="20"/>
      <c r="M14" s="20"/>
      <c r="N14" s="20"/>
      <c r="O14" s="20"/>
      <c r="P14" s="20"/>
      <c r="Q14" s="20"/>
    </row>
    <row r="15" spans="1:18" ht="20.100000000000001" hidden="1" customHeight="1">
      <c r="A15" s="22">
        <v>711100</v>
      </c>
      <c r="B15" s="23" t="s">
        <v>13</v>
      </c>
      <c r="C15" s="24">
        <f>SUM(D15:K15)</f>
        <v>0</v>
      </c>
      <c r="D15" s="24"/>
      <c r="E15" s="24"/>
      <c r="F15" s="24"/>
      <c r="G15" s="24"/>
      <c r="H15" s="24"/>
      <c r="I15" s="24"/>
      <c r="J15" s="24"/>
      <c r="K15" s="147"/>
      <c r="L15" s="24"/>
      <c r="M15" s="24"/>
      <c r="N15" s="24"/>
      <c r="O15" s="24"/>
      <c r="P15" s="24"/>
      <c r="Q15" s="24"/>
    </row>
    <row r="16" spans="1:18" ht="15.75" hidden="1" customHeight="1">
      <c r="A16" s="25" t="s">
        <v>3</v>
      </c>
      <c r="B16" s="26" t="s">
        <v>15</v>
      </c>
      <c r="C16" s="27" t="s">
        <v>4</v>
      </c>
      <c r="D16" s="27" t="s">
        <v>5</v>
      </c>
      <c r="E16" s="27" t="s">
        <v>5</v>
      </c>
      <c r="F16" s="27" t="s">
        <v>6</v>
      </c>
      <c r="G16" s="27" t="s">
        <v>7</v>
      </c>
      <c r="H16" s="27" t="s">
        <v>8</v>
      </c>
      <c r="I16" s="27" t="s">
        <v>9</v>
      </c>
      <c r="J16" s="27"/>
      <c r="K16" s="148"/>
      <c r="L16" s="27"/>
      <c r="M16" s="27"/>
      <c r="N16" s="27"/>
      <c r="O16" s="27"/>
      <c r="P16" s="27"/>
      <c r="Q16" s="27"/>
    </row>
    <row r="17" spans="1:17" ht="20.100000000000001" hidden="1" customHeight="1">
      <c r="A17" s="22">
        <v>717100</v>
      </c>
      <c r="B17" s="28" t="s">
        <v>16</v>
      </c>
      <c r="C17" s="24">
        <f t="shared" ref="C17:C22" si="5">SUM(D17:K17)</f>
        <v>0</v>
      </c>
      <c r="D17" s="24"/>
      <c r="E17" s="24"/>
      <c r="F17" s="24"/>
      <c r="G17" s="24"/>
      <c r="H17" s="24"/>
      <c r="I17" s="24"/>
      <c r="J17" s="24"/>
      <c r="K17" s="147"/>
      <c r="L17" s="24"/>
      <c r="M17" s="24"/>
      <c r="N17" s="24"/>
      <c r="O17" s="24"/>
      <c r="P17" s="24"/>
      <c r="Q17" s="24"/>
    </row>
    <row r="18" spans="1:17" ht="20.100000000000001" hidden="1" customHeight="1">
      <c r="A18" s="22">
        <v>717200</v>
      </c>
      <c r="B18" s="28" t="s">
        <v>17</v>
      </c>
      <c r="C18" s="24">
        <f t="shared" si="5"/>
        <v>0</v>
      </c>
      <c r="D18" s="24"/>
      <c r="E18" s="24"/>
      <c r="F18" s="24"/>
      <c r="G18" s="24"/>
      <c r="H18" s="24"/>
      <c r="I18" s="24"/>
      <c r="J18" s="24"/>
      <c r="K18" s="147"/>
      <c r="L18" s="24"/>
      <c r="M18" s="24"/>
      <c r="N18" s="24"/>
      <c r="O18" s="24"/>
      <c r="P18" s="24"/>
      <c r="Q18" s="24"/>
    </row>
    <row r="19" spans="1:17" ht="20.100000000000001" hidden="1" customHeight="1">
      <c r="A19" s="22">
        <v>717300</v>
      </c>
      <c r="B19" s="28" t="s">
        <v>18</v>
      </c>
      <c r="C19" s="24">
        <f t="shared" si="5"/>
        <v>0</v>
      </c>
      <c r="D19" s="24"/>
      <c r="E19" s="24"/>
      <c r="F19" s="24"/>
      <c r="G19" s="24"/>
      <c r="H19" s="24"/>
      <c r="I19" s="24"/>
      <c r="J19" s="24"/>
      <c r="K19" s="147"/>
      <c r="L19" s="24"/>
      <c r="M19" s="24"/>
      <c r="N19" s="24"/>
      <c r="O19" s="24"/>
      <c r="P19" s="24"/>
      <c r="Q19" s="24"/>
    </row>
    <row r="20" spans="1:17" ht="20.100000000000001" hidden="1" customHeight="1">
      <c r="A20" s="22">
        <v>717400</v>
      </c>
      <c r="B20" s="28" t="s">
        <v>19</v>
      </c>
      <c r="C20" s="24">
        <f t="shared" si="5"/>
        <v>0</v>
      </c>
      <c r="D20" s="24"/>
      <c r="E20" s="24"/>
      <c r="F20" s="24"/>
      <c r="G20" s="24"/>
      <c r="H20" s="24"/>
      <c r="I20" s="24"/>
      <c r="J20" s="24"/>
      <c r="K20" s="147"/>
      <c r="L20" s="24"/>
      <c r="M20" s="24"/>
      <c r="N20" s="24"/>
      <c r="O20" s="24"/>
      <c r="P20" s="24"/>
      <c r="Q20" s="24"/>
    </row>
    <row r="21" spans="1:17" ht="20.100000000000001" hidden="1" customHeight="1">
      <c r="A21" s="22">
        <v>717500</v>
      </c>
      <c r="B21" s="28" t="s">
        <v>20</v>
      </c>
      <c r="C21" s="24">
        <f t="shared" si="5"/>
        <v>0</v>
      </c>
      <c r="D21" s="24"/>
      <c r="E21" s="24"/>
      <c r="F21" s="24"/>
      <c r="G21" s="24"/>
      <c r="H21" s="24"/>
      <c r="I21" s="24"/>
      <c r="J21" s="24"/>
      <c r="K21" s="147"/>
      <c r="L21" s="24"/>
      <c r="M21" s="24"/>
      <c r="N21" s="24"/>
      <c r="O21" s="24"/>
      <c r="P21" s="24"/>
      <c r="Q21" s="24"/>
    </row>
    <row r="22" spans="1:17" ht="20.100000000000001" hidden="1" customHeight="1">
      <c r="A22" s="22">
        <v>717600</v>
      </c>
      <c r="B22" s="28" t="s">
        <v>21</v>
      </c>
      <c r="C22" s="24">
        <f t="shared" si="5"/>
        <v>0</v>
      </c>
      <c r="D22" s="24"/>
      <c r="E22" s="24"/>
      <c r="F22" s="24"/>
      <c r="G22" s="24"/>
      <c r="H22" s="24"/>
      <c r="I22" s="24"/>
      <c r="J22" s="24"/>
      <c r="K22" s="147"/>
      <c r="L22" s="24"/>
      <c r="M22" s="24"/>
      <c r="N22" s="24"/>
      <c r="O22" s="24"/>
      <c r="P22" s="24"/>
      <c r="Q22" s="24"/>
    </row>
    <row r="23" spans="1:17" ht="39.950000000000003" hidden="1" customHeight="1">
      <c r="A23" s="21">
        <v>719000</v>
      </c>
      <c r="B23" s="19" t="s">
        <v>22</v>
      </c>
      <c r="C23" s="20">
        <f t="shared" ref="C23:I23" si="6">SUM(C24:C29)</f>
        <v>0</v>
      </c>
      <c r="D23" s="20">
        <f t="shared" si="6"/>
        <v>0</v>
      </c>
      <c r="E23" s="20">
        <f t="shared" ref="E23" si="7">SUM(E24:E29)</f>
        <v>0</v>
      </c>
      <c r="F23" s="20">
        <f t="shared" si="6"/>
        <v>0</v>
      </c>
      <c r="G23" s="20">
        <f t="shared" si="6"/>
        <v>0</v>
      </c>
      <c r="H23" s="20">
        <f t="shared" si="6"/>
        <v>0</v>
      </c>
      <c r="I23" s="20">
        <f t="shared" si="6"/>
        <v>0</v>
      </c>
      <c r="J23" s="20"/>
      <c r="K23" s="146"/>
      <c r="L23" s="20"/>
      <c r="M23" s="20"/>
      <c r="N23" s="20"/>
      <c r="O23" s="20"/>
      <c r="P23" s="20"/>
      <c r="Q23" s="20"/>
    </row>
    <row r="24" spans="1:17" ht="20.100000000000001" hidden="1" customHeight="1">
      <c r="A24" s="22">
        <v>719100</v>
      </c>
      <c r="B24" s="28" t="s">
        <v>23</v>
      </c>
      <c r="C24" s="24">
        <f t="shared" ref="C24:C29" si="8">SUM(D24:K24)</f>
        <v>0</v>
      </c>
      <c r="D24" s="24"/>
      <c r="E24" s="24"/>
      <c r="F24" s="24"/>
      <c r="G24" s="24"/>
      <c r="H24" s="24"/>
      <c r="I24" s="24"/>
      <c r="J24" s="24"/>
      <c r="K24" s="147"/>
      <c r="L24" s="24"/>
      <c r="M24" s="24"/>
      <c r="N24" s="24"/>
      <c r="O24" s="24"/>
      <c r="P24" s="24"/>
      <c r="Q24" s="24"/>
    </row>
    <row r="25" spans="1:17" ht="20.100000000000001" hidden="1" customHeight="1">
      <c r="A25" s="22">
        <v>719200</v>
      </c>
      <c r="B25" s="28" t="s">
        <v>24</v>
      </c>
      <c r="C25" s="24">
        <f t="shared" si="8"/>
        <v>0</v>
      </c>
      <c r="D25" s="24"/>
      <c r="E25" s="24"/>
      <c r="F25" s="24"/>
      <c r="G25" s="24"/>
      <c r="H25" s="24"/>
      <c r="I25" s="24"/>
      <c r="J25" s="24"/>
      <c r="K25" s="147"/>
      <c r="L25" s="24"/>
      <c r="M25" s="24"/>
      <c r="N25" s="24"/>
      <c r="O25" s="24"/>
      <c r="P25" s="24"/>
      <c r="Q25" s="24"/>
    </row>
    <row r="26" spans="1:17" ht="20.100000000000001" hidden="1" customHeight="1">
      <c r="A26" s="22">
        <v>719300</v>
      </c>
      <c r="B26" s="28" t="s">
        <v>25</v>
      </c>
      <c r="C26" s="24">
        <f t="shared" si="8"/>
        <v>0</v>
      </c>
      <c r="D26" s="24"/>
      <c r="E26" s="24"/>
      <c r="F26" s="24"/>
      <c r="G26" s="24"/>
      <c r="H26" s="24"/>
      <c r="I26" s="24"/>
      <c r="J26" s="24"/>
      <c r="K26" s="147"/>
      <c r="L26" s="24"/>
      <c r="M26" s="24"/>
      <c r="N26" s="24"/>
      <c r="O26" s="24"/>
      <c r="P26" s="24"/>
      <c r="Q26" s="24"/>
    </row>
    <row r="27" spans="1:17" ht="20.100000000000001" hidden="1" customHeight="1">
      <c r="A27" s="22">
        <v>719400</v>
      </c>
      <c r="B27" s="28" t="s">
        <v>26</v>
      </c>
      <c r="C27" s="24">
        <f t="shared" si="8"/>
        <v>0</v>
      </c>
      <c r="D27" s="24"/>
      <c r="E27" s="24"/>
      <c r="F27" s="24"/>
      <c r="G27" s="24"/>
      <c r="H27" s="24"/>
      <c r="I27" s="24"/>
      <c r="J27" s="24"/>
      <c r="K27" s="147"/>
      <c r="L27" s="24"/>
      <c r="M27" s="24"/>
      <c r="N27" s="24"/>
      <c r="O27" s="24"/>
      <c r="P27" s="24"/>
      <c r="Q27" s="24"/>
    </row>
    <row r="28" spans="1:17" ht="20.100000000000001" hidden="1" customHeight="1">
      <c r="A28" s="22">
        <v>719500</v>
      </c>
      <c r="B28" s="28" t="s">
        <v>27</v>
      </c>
      <c r="C28" s="24">
        <f t="shared" si="8"/>
        <v>0</v>
      </c>
      <c r="D28" s="24"/>
      <c r="E28" s="24"/>
      <c r="F28" s="24"/>
      <c r="G28" s="24"/>
      <c r="H28" s="24"/>
      <c r="I28" s="24"/>
      <c r="J28" s="24"/>
      <c r="K28" s="147"/>
      <c r="L28" s="24"/>
      <c r="M28" s="24"/>
      <c r="N28" s="24"/>
      <c r="O28" s="24"/>
      <c r="P28" s="24"/>
      <c r="Q28" s="24"/>
    </row>
    <row r="29" spans="1:17" ht="20.100000000000001" hidden="1" customHeight="1">
      <c r="A29" s="22">
        <v>719600</v>
      </c>
      <c r="B29" s="28" t="s">
        <v>28</v>
      </c>
      <c r="C29" s="24">
        <f t="shared" si="8"/>
        <v>0</v>
      </c>
      <c r="D29" s="24"/>
      <c r="E29" s="24"/>
      <c r="F29" s="24"/>
      <c r="G29" s="24"/>
      <c r="H29" s="24"/>
      <c r="I29" s="24"/>
      <c r="J29" s="24"/>
      <c r="K29" s="147"/>
      <c r="L29" s="24"/>
      <c r="M29" s="24"/>
      <c r="N29" s="24"/>
      <c r="O29" s="24"/>
      <c r="P29" s="24"/>
      <c r="Q29" s="24"/>
    </row>
    <row r="30" spans="1:17" ht="20.100000000000001" hidden="1" customHeight="1">
      <c r="A30" s="21">
        <v>720000</v>
      </c>
      <c r="B30" s="19" t="s">
        <v>29</v>
      </c>
      <c r="C30" s="20">
        <f t="shared" ref="C30:I30" si="9">SUM(C31+C36)</f>
        <v>0</v>
      </c>
      <c r="D30" s="20">
        <f t="shared" si="9"/>
        <v>0</v>
      </c>
      <c r="E30" s="20">
        <f t="shared" ref="E30" si="10">SUM(E31+E36)</f>
        <v>0</v>
      </c>
      <c r="F30" s="20">
        <f t="shared" si="9"/>
        <v>0</v>
      </c>
      <c r="G30" s="20">
        <f t="shared" si="9"/>
        <v>0</v>
      </c>
      <c r="H30" s="20">
        <f t="shared" si="9"/>
        <v>0</v>
      </c>
      <c r="I30" s="20">
        <f t="shared" si="9"/>
        <v>0</v>
      </c>
      <c r="J30" s="20"/>
      <c r="K30" s="146"/>
      <c r="L30" s="20"/>
      <c r="M30" s="20"/>
      <c r="N30" s="20"/>
      <c r="O30" s="20"/>
      <c r="P30" s="20"/>
      <c r="Q30" s="20"/>
    </row>
    <row r="31" spans="1:17" ht="20.100000000000001" hidden="1" customHeight="1">
      <c r="A31" s="21">
        <v>721000</v>
      </c>
      <c r="B31" s="19" t="s">
        <v>30</v>
      </c>
      <c r="C31" s="20">
        <f t="shared" ref="C31:I31" si="11">SUM(C32:C35)</f>
        <v>0</v>
      </c>
      <c r="D31" s="20">
        <f t="shared" si="11"/>
        <v>0</v>
      </c>
      <c r="E31" s="20">
        <f t="shared" ref="E31" si="12">SUM(E32:E35)</f>
        <v>0</v>
      </c>
      <c r="F31" s="20">
        <f t="shared" si="11"/>
        <v>0</v>
      </c>
      <c r="G31" s="20">
        <f t="shared" si="11"/>
        <v>0</v>
      </c>
      <c r="H31" s="20">
        <f t="shared" si="11"/>
        <v>0</v>
      </c>
      <c r="I31" s="20">
        <f t="shared" si="11"/>
        <v>0</v>
      </c>
      <c r="J31" s="20"/>
      <c r="K31" s="146"/>
      <c r="L31" s="20"/>
      <c r="M31" s="20"/>
      <c r="N31" s="20"/>
      <c r="O31" s="20"/>
      <c r="P31" s="20"/>
      <c r="Q31" s="20"/>
    </row>
    <row r="32" spans="1:17" ht="20.100000000000001" hidden="1" customHeight="1">
      <c r="A32" s="22">
        <v>721100</v>
      </c>
      <c r="B32" s="23" t="s">
        <v>31</v>
      </c>
      <c r="C32" s="24">
        <f>SUM(D32:K32)</f>
        <v>0</v>
      </c>
      <c r="D32" s="24"/>
      <c r="E32" s="24"/>
      <c r="F32" s="24"/>
      <c r="G32" s="24"/>
      <c r="H32" s="24"/>
      <c r="I32" s="24"/>
      <c r="J32" s="24"/>
      <c r="K32" s="147"/>
      <c r="L32" s="24"/>
      <c r="M32" s="24"/>
      <c r="N32" s="24"/>
      <c r="O32" s="24"/>
      <c r="P32" s="24"/>
      <c r="Q32" s="24"/>
    </row>
    <row r="33" spans="1:17" ht="20.100000000000001" hidden="1" customHeight="1">
      <c r="A33" s="22">
        <v>721200</v>
      </c>
      <c r="B33" s="23" t="s">
        <v>32</v>
      </c>
      <c r="C33" s="24">
        <f>SUM(D33:K33)</f>
        <v>0</v>
      </c>
      <c r="D33" s="24"/>
      <c r="E33" s="24"/>
      <c r="F33" s="24"/>
      <c r="G33" s="24"/>
      <c r="H33" s="24"/>
      <c r="I33" s="24"/>
      <c r="J33" s="24"/>
      <c r="K33" s="147"/>
      <c r="L33" s="24"/>
      <c r="M33" s="24"/>
      <c r="N33" s="24"/>
      <c r="O33" s="24"/>
      <c r="P33" s="24"/>
      <c r="Q33" s="24"/>
    </row>
    <row r="34" spans="1:17" ht="39.950000000000003" hidden="1" customHeight="1">
      <c r="A34" s="22">
        <v>721300</v>
      </c>
      <c r="B34" s="23" t="s">
        <v>33</v>
      </c>
      <c r="C34" s="24">
        <f>SUM(D34:K34)</f>
        <v>0</v>
      </c>
      <c r="D34" s="24"/>
      <c r="E34" s="24"/>
      <c r="F34" s="24"/>
      <c r="G34" s="24"/>
      <c r="H34" s="24"/>
      <c r="I34" s="24"/>
      <c r="J34" s="24"/>
      <c r="K34" s="147"/>
      <c r="L34" s="24"/>
      <c r="M34" s="24"/>
      <c r="N34" s="24"/>
      <c r="O34" s="24"/>
      <c r="P34" s="24"/>
      <c r="Q34" s="24"/>
    </row>
    <row r="35" spans="1:17" ht="20.100000000000001" hidden="1" customHeight="1">
      <c r="A35" s="22">
        <v>721400</v>
      </c>
      <c r="B35" s="23" t="s">
        <v>34</v>
      </c>
      <c r="C35" s="24">
        <f>SUM(D35:K35)</f>
        <v>0</v>
      </c>
      <c r="D35" s="24"/>
      <c r="E35" s="24"/>
      <c r="F35" s="24"/>
      <c r="G35" s="24"/>
      <c r="H35" s="24"/>
      <c r="I35" s="24"/>
      <c r="J35" s="24"/>
      <c r="K35" s="147"/>
      <c r="L35" s="24"/>
      <c r="M35" s="24"/>
      <c r="N35" s="24"/>
      <c r="O35" s="24"/>
      <c r="P35" s="24"/>
      <c r="Q35" s="24"/>
    </row>
    <row r="36" spans="1:17" ht="20.100000000000001" hidden="1" customHeight="1">
      <c r="A36" s="21">
        <v>722000</v>
      </c>
      <c r="B36" s="19" t="s">
        <v>35</v>
      </c>
      <c r="C36" s="20">
        <f t="shared" ref="C36:I36" si="13">SUM(C37:C39)</f>
        <v>0</v>
      </c>
      <c r="D36" s="20">
        <f t="shared" si="13"/>
        <v>0</v>
      </c>
      <c r="E36" s="20">
        <f t="shared" ref="E36" si="14">SUM(E37:E39)</f>
        <v>0</v>
      </c>
      <c r="F36" s="20">
        <f t="shared" si="13"/>
        <v>0</v>
      </c>
      <c r="G36" s="20">
        <f t="shared" si="13"/>
        <v>0</v>
      </c>
      <c r="H36" s="20">
        <f t="shared" si="13"/>
        <v>0</v>
      </c>
      <c r="I36" s="20">
        <f t="shared" si="13"/>
        <v>0</v>
      </c>
      <c r="J36" s="20"/>
      <c r="K36" s="146"/>
      <c r="L36" s="20"/>
      <c r="M36" s="20"/>
      <c r="N36" s="20"/>
      <c r="O36" s="20"/>
      <c r="P36" s="20"/>
      <c r="Q36" s="20"/>
    </row>
    <row r="37" spans="1:17" ht="20.100000000000001" hidden="1" customHeight="1">
      <c r="A37" s="22">
        <v>722100</v>
      </c>
      <c r="B37" s="23" t="s">
        <v>36</v>
      </c>
      <c r="C37" s="24">
        <f>SUM(D37:K37)</f>
        <v>0</v>
      </c>
      <c r="D37" s="24"/>
      <c r="E37" s="24"/>
      <c r="F37" s="24"/>
      <c r="G37" s="24"/>
      <c r="H37" s="24"/>
      <c r="I37" s="24"/>
      <c r="J37" s="24"/>
      <c r="K37" s="147"/>
      <c r="L37" s="24"/>
      <c r="M37" s="24"/>
      <c r="N37" s="24"/>
      <c r="O37" s="24"/>
      <c r="P37" s="24"/>
      <c r="Q37" s="24"/>
    </row>
    <row r="38" spans="1:17" ht="20.100000000000001" hidden="1" customHeight="1">
      <c r="A38" s="22">
        <v>722200</v>
      </c>
      <c r="B38" s="23" t="s">
        <v>37</v>
      </c>
      <c r="C38" s="24">
        <f>SUM(D38:K38)</f>
        <v>0</v>
      </c>
      <c r="D38" s="24"/>
      <c r="E38" s="24"/>
      <c r="F38" s="24"/>
      <c r="G38" s="24"/>
      <c r="H38" s="24"/>
      <c r="I38" s="24"/>
      <c r="J38" s="24"/>
      <c r="K38" s="147"/>
      <c r="L38" s="24"/>
      <c r="M38" s="24"/>
      <c r="N38" s="24"/>
      <c r="O38" s="24"/>
      <c r="P38" s="24"/>
      <c r="Q38" s="24"/>
    </row>
    <row r="39" spans="1:17" ht="20.100000000000001" hidden="1" customHeight="1">
      <c r="A39" s="22">
        <v>722300</v>
      </c>
      <c r="B39" s="23" t="s">
        <v>38</v>
      </c>
      <c r="C39" s="24">
        <f>SUM(D39:K39)</f>
        <v>0</v>
      </c>
      <c r="D39" s="24"/>
      <c r="E39" s="24"/>
      <c r="F39" s="24"/>
      <c r="G39" s="24"/>
      <c r="H39" s="24"/>
      <c r="I39" s="24"/>
      <c r="J39" s="24"/>
      <c r="K39" s="147"/>
      <c r="L39" s="24"/>
      <c r="M39" s="24"/>
      <c r="N39" s="24"/>
      <c r="O39" s="24"/>
      <c r="P39" s="24"/>
      <c r="Q39" s="24"/>
    </row>
    <row r="40" spans="1:17" ht="15.75" hidden="1" customHeight="1">
      <c r="A40" s="25" t="s">
        <v>3</v>
      </c>
      <c r="B40" s="26" t="s">
        <v>15</v>
      </c>
      <c r="C40" s="29">
        <v>4</v>
      </c>
      <c r="D40" s="29">
        <v>5</v>
      </c>
      <c r="E40" s="29">
        <v>5</v>
      </c>
      <c r="F40" s="29">
        <v>6</v>
      </c>
      <c r="G40" s="29">
        <v>7</v>
      </c>
      <c r="H40" s="29">
        <v>8</v>
      </c>
      <c r="I40" s="29">
        <v>9</v>
      </c>
      <c r="J40" s="29"/>
      <c r="K40" s="149"/>
      <c r="L40" s="29"/>
      <c r="M40" s="29"/>
      <c r="N40" s="29"/>
      <c r="O40" s="29"/>
      <c r="P40" s="29"/>
      <c r="Q40" s="29"/>
    </row>
    <row r="41" spans="1:17" ht="20.100000000000001" hidden="1" customHeight="1">
      <c r="A41" s="21">
        <v>731000</v>
      </c>
      <c r="B41" s="19" t="s">
        <v>39</v>
      </c>
      <c r="C41" s="20">
        <f t="shared" ref="C41:I41" si="15">SUM(C42:C43)</f>
        <v>0</v>
      </c>
      <c r="D41" s="20">
        <f t="shared" si="15"/>
        <v>0</v>
      </c>
      <c r="E41" s="20">
        <f t="shared" ref="E41" si="16">SUM(E42:E43)</f>
        <v>0</v>
      </c>
      <c r="F41" s="20">
        <f t="shared" si="15"/>
        <v>0</v>
      </c>
      <c r="G41" s="20">
        <f t="shared" si="15"/>
        <v>0</v>
      </c>
      <c r="H41" s="20">
        <f t="shared" si="15"/>
        <v>0</v>
      </c>
      <c r="I41" s="20">
        <f t="shared" si="15"/>
        <v>0</v>
      </c>
      <c r="J41" s="20"/>
      <c r="K41" s="146"/>
      <c r="L41" s="20"/>
      <c r="M41" s="20"/>
      <c r="N41" s="20"/>
      <c r="O41" s="20"/>
      <c r="P41" s="20"/>
      <c r="Q41" s="20"/>
    </row>
    <row r="42" spans="1:17" ht="20.100000000000001" hidden="1" customHeight="1">
      <c r="A42" s="22">
        <v>731100</v>
      </c>
      <c r="B42" s="28" t="s">
        <v>40</v>
      </c>
      <c r="C42" s="24">
        <f>SUM(D42:K42)</f>
        <v>0</v>
      </c>
      <c r="D42" s="24"/>
      <c r="E42" s="24"/>
      <c r="F42" s="24"/>
      <c r="G42" s="24"/>
      <c r="H42" s="24"/>
      <c r="I42" s="24"/>
      <c r="J42" s="24"/>
      <c r="K42" s="147"/>
      <c r="L42" s="24"/>
      <c r="M42" s="24"/>
      <c r="N42" s="24"/>
      <c r="O42" s="24"/>
      <c r="P42" s="24"/>
      <c r="Q42" s="24"/>
    </row>
    <row r="43" spans="1:17" ht="20.100000000000001" hidden="1" customHeight="1">
      <c r="A43" s="22">
        <v>731200</v>
      </c>
      <c r="B43" s="28" t="s">
        <v>41</v>
      </c>
      <c r="C43" s="24">
        <f>SUM(D43:K43)</f>
        <v>0</v>
      </c>
      <c r="D43" s="24"/>
      <c r="E43" s="24"/>
      <c r="F43" s="24"/>
      <c r="G43" s="24"/>
      <c r="H43" s="24"/>
      <c r="I43" s="24"/>
      <c r="J43" s="24"/>
      <c r="K43" s="147"/>
      <c r="L43" s="24"/>
      <c r="M43" s="24"/>
      <c r="N43" s="24"/>
      <c r="O43" s="24"/>
      <c r="P43" s="24"/>
      <c r="Q43" s="24"/>
    </row>
    <row r="44" spans="1:17" ht="20.100000000000001" hidden="1" customHeight="1">
      <c r="A44" s="21">
        <v>732000</v>
      </c>
      <c r="B44" s="19" t="s">
        <v>42</v>
      </c>
      <c r="C44" s="20">
        <f t="shared" ref="C44:I44" si="17">SUM(C45:C48)</f>
        <v>0</v>
      </c>
      <c r="D44" s="20">
        <f t="shared" si="17"/>
        <v>0</v>
      </c>
      <c r="E44" s="20">
        <f t="shared" ref="E44" si="18">SUM(E45:E48)</f>
        <v>0</v>
      </c>
      <c r="F44" s="20">
        <f t="shared" si="17"/>
        <v>0</v>
      </c>
      <c r="G44" s="20">
        <f t="shared" si="17"/>
        <v>0</v>
      </c>
      <c r="H44" s="20">
        <f t="shared" si="17"/>
        <v>0</v>
      </c>
      <c r="I44" s="20">
        <f t="shared" si="17"/>
        <v>0</v>
      </c>
      <c r="J44" s="20"/>
      <c r="K44" s="146"/>
      <c r="L44" s="20"/>
      <c r="M44" s="20"/>
      <c r="N44" s="20"/>
      <c r="O44" s="20"/>
      <c r="P44" s="20"/>
      <c r="Q44" s="20"/>
    </row>
    <row r="45" spans="1:17" ht="20.100000000000001" hidden="1" customHeight="1">
      <c r="A45" s="22">
        <v>732100</v>
      </c>
      <c r="B45" s="28" t="s">
        <v>43</v>
      </c>
      <c r="C45" s="24">
        <f>SUM(D45:K45)</f>
        <v>0</v>
      </c>
      <c r="D45" s="24"/>
      <c r="E45" s="24"/>
      <c r="F45" s="24"/>
      <c r="G45" s="24"/>
      <c r="H45" s="24"/>
      <c r="I45" s="24"/>
      <c r="J45" s="24"/>
      <c r="K45" s="147"/>
      <c r="L45" s="24"/>
      <c r="M45" s="24"/>
      <c r="N45" s="24"/>
      <c r="O45" s="24"/>
      <c r="P45" s="24"/>
      <c r="Q45" s="24"/>
    </row>
    <row r="46" spans="1:17" ht="20.100000000000001" hidden="1" customHeight="1">
      <c r="A46" s="22">
        <v>732200</v>
      </c>
      <c r="B46" s="28" t="s">
        <v>44</v>
      </c>
      <c r="C46" s="24">
        <f>SUM(D46:K46)</f>
        <v>0</v>
      </c>
      <c r="D46" s="24"/>
      <c r="E46" s="24"/>
      <c r="F46" s="24"/>
      <c r="G46" s="24"/>
      <c r="H46" s="24"/>
      <c r="I46" s="24"/>
      <c r="J46" s="24"/>
      <c r="K46" s="147"/>
      <c r="L46" s="24"/>
      <c r="M46" s="24"/>
      <c r="N46" s="24"/>
      <c r="O46" s="24"/>
      <c r="P46" s="24"/>
      <c r="Q46" s="24"/>
    </row>
    <row r="47" spans="1:17" ht="20.100000000000001" hidden="1" customHeight="1">
      <c r="A47" s="22">
        <v>732300</v>
      </c>
      <c r="B47" s="28" t="s">
        <v>45</v>
      </c>
      <c r="C47" s="24">
        <f>SUM(D47:K47)</f>
        <v>0</v>
      </c>
      <c r="D47" s="24"/>
      <c r="E47" s="24"/>
      <c r="F47" s="24"/>
      <c r="G47" s="24"/>
      <c r="H47" s="24"/>
      <c r="I47" s="24"/>
      <c r="J47" s="24"/>
      <c r="K47" s="147"/>
      <c r="L47" s="24"/>
      <c r="M47" s="24"/>
      <c r="N47" s="24"/>
      <c r="O47" s="24"/>
      <c r="P47" s="24"/>
      <c r="Q47" s="24"/>
    </row>
    <row r="48" spans="1:17" ht="20.100000000000001" hidden="1" customHeight="1">
      <c r="A48" s="22">
        <v>732400</v>
      </c>
      <c r="B48" s="28" t="s">
        <v>46</v>
      </c>
      <c r="C48" s="24">
        <f>SUM(D48:K48)</f>
        <v>0</v>
      </c>
      <c r="D48" s="24"/>
      <c r="E48" s="24"/>
      <c r="F48" s="24"/>
      <c r="G48" s="24"/>
      <c r="H48" s="24"/>
      <c r="I48" s="24"/>
      <c r="J48" s="24"/>
      <c r="K48" s="147"/>
      <c r="L48" s="24"/>
      <c r="M48" s="24"/>
      <c r="N48" s="24"/>
      <c r="O48" s="24"/>
      <c r="P48" s="24"/>
      <c r="Q48" s="24"/>
    </row>
    <row r="49" spans="1:17" ht="20.100000000000001" customHeight="1">
      <c r="A49" s="65">
        <v>733100</v>
      </c>
      <c r="B49" s="66" t="s">
        <v>47</v>
      </c>
      <c r="C49" s="67">
        <v>0</v>
      </c>
      <c r="D49" s="67">
        <v>0</v>
      </c>
      <c r="E49" s="67">
        <v>0</v>
      </c>
      <c r="F49" s="20">
        <f t="shared" ref="F49:F50" si="19">SUM(C49:D49)</f>
        <v>0</v>
      </c>
      <c r="G49" s="67">
        <v>0</v>
      </c>
      <c r="H49" s="67">
        <v>17000000</v>
      </c>
      <c r="I49" s="67">
        <v>0</v>
      </c>
      <c r="J49" s="67">
        <v>0</v>
      </c>
      <c r="K49" s="150">
        <f>SUM(F49:J49)</f>
        <v>17000000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168">
        <f t="shared" ref="Q49:Q77" si="20">SUM(K49+P49)</f>
        <v>17000000</v>
      </c>
    </row>
    <row r="50" spans="1:17" ht="20.100000000000001" customHeight="1">
      <c r="A50" s="65">
        <v>733200</v>
      </c>
      <c r="B50" s="66" t="s">
        <v>48</v>
      </c>
      <c r="C50" s="67">
        <v>0</v>
      </c>
      <c r="D50" s="67">
        <v>0</v>
      </c>
      <c r="E50" s="67">
        <v>0</v>
      </c>
      <c r="F50" s="20">
        <f t="shared" si="19"/>
        <v>0</v>
      </c>
      <c r="G50" s="67"/>
      <c r="H50" s="67">
        <v>0</v>
      </c>
      <c r="I50" s="67">
        <v>0</v>
      </c>
      <c r="J50" s="67">
        <v>0</v>
      </c>
      <c r="K50" s="150">
        <f t="shared" ref="K50:K77" si="21">SUM(F50:J50)</f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168">
        <f t="shared" si="20"/>
        <v>0</v>
      </c>
    </row>
    <row r="51" spans="1:17" ht="20.100000000000001" hidden="1" customHeight="1">
      <c r="A51" s="22">
        <v>733261</v>
      </c>
      <c r="B51" s="28" t="s">
        <v>48</v>
      </c>
      <c r="C51" s="24">
        <v>0</v>
      </c>
      <c r="D51" s="24">
        <v>0</v>
      </c>
      <c r="E51" s="24">
        <v>0</v>
      </c>
      <c r="F51" s="100">
        <v>0</v>
      </c>
      <c r="G51" s="24">
        <v>0</v>
      </c>
      <c r="H51" s="24">
        <v>0</v>
      </c>
      <c r="I51" s="24">
        <v>0</v>
      </c>
      <c r="J51" s="24">
        <v>35580000</v>
      </c>
      <c r="K51" s="150">
        <f t="shared" si="21"/>
        <v>35580000</v>
      </c>
      <c r="L51" s="24">
        <v>35580000</v>
      </c>
      <c r="M51" s="24">
        <v>35580000</v>
      </c>
      <c r="N51" s="24">
        <v>35580000</v>
      </c>
      <c r="O51" s="24">
        <v>35580000</v>
      </c>
      <c r="P51" s="24">
        <v>35580000</v>
      </c>
      <c r="Q51" s="168">
        <f t="shared" si="20"/>
        <v>71160000</v>
      </c>
    </row>
    <row r="52" spans="1:17" ht="20.100000000000001" customHeight="1">
      <c r="A52" s="21">
        <v>741400</v>
      </c>
      <c r="B52" s="66" t="s">
        <v>345</v>
      </c>
      <c r="C52" s="20">
        <v>500000</v>
      </c>
      <c r="D52" s="20">
        <v>0</v>
      </c>
      <c r="E52" s="20">
        <v>0</v>
      </c>
      <c r="F52" s="20">
        <f>SUM(C52:D52)</f>
        <v>500000</v>
      </c>
      <c r="G52" s="20">
        <v>0</v>
      </c>
      <c r="H52" s="20">
        <v>0</v>
      </c>
      <c r="I52" s="20">
        <v>0</v>
      </c>
      <c r="J52" s="20">
        <v>0</v>
      </c>
      <c r="K52" s="150">
        <f t="shared" si="21"/>
        <v>500000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168">
        <f t="shared" si="20"/>
        <v>500000</v>
      </c>
    </row>
    <row r="53" spans="1:17" ht="20.100000000000001" hidden="1" customHeight="1">
      <c r="A53" s="22">
        <v>741100</v>
      </c>
      <c r="B53" s="28" t="s">
        <v>49</v>
      </c>
      <c r="C53" s="24">
        <f>SUM(D53:K53)</f>
        <v>0</v>
      </c>
      <c r="D53" s="24"/>
      <c r="E53" s="24"/>
      <c r="F53" s="24"/>
      <c r="G53" s="24"/>
      <c r="H53" s="24"/>
      <c r="I53" s="24"/>
      <c r="J53" s="24"/>
      <c r="K53" s="150">
        <f t="shared" si="21"/>
        <v>0</v>
      </c>
      <c r="L53" s="24"/>
      <c r="M53" s="24"/>
      <c r="N53" s="24"/>
      <c r="O53" s="24"/>
      <c r="P53" s="24"/>
      <c r="Q53" s="168">
        <f t="shared" si="20"/>
        <v>0</v>
      </c>
    </row>
    <row r="54" spans="1:17" ht="20.100000000000001" hidden="1" customHeight="1">
      <c r="A54" s="22">
        <v>741200</v>
      </c>
      <c r="B54" s="28" t="s">
        <v>50</v>
      </c>
      <c r="C54" s="24">
        <f>SUM(D54:K54)</f>
        <v>0</v>
      </c>
      <c r="D54" s="24"/>
      <c r="E54" s="24"/>
      <c r="F54" s="24"/>
      <c r="G54" s="24"/>
      <c r="H54" s="24"/>
      <c r="I54" s="24"/>
      <c r="J54" s="24"/>
      <c r="K54" s="150">
        <f t="shared" si="21"/>
        <v>0</v>
      </c>
      <c r="L54" s="24"/>
      <c r="M54" s="24"/>
      <c r="N54" s="24"/>
      <c r="O54" s="24"/>
      <c r="P54" s="24"/>
      <c r="Q54" s="168">
        <f t="shared" si="20"/>
        <v>0</v>
      </c>
    </row>
    <row r="55" spans="1:17" ht="20.100000000000001" hidden="1" customHeight="1">
      <c r="A55" s="22">
        <v>741300</v>
      </c>
      <c r="B55" s="28" t="s">
        <v>51</v>
      </c>
      <c r="C55" s="24">
        <f>SUM(D55:K55)</f>
        <v>0</v>
      </c>
      <c r="D55" s="24"/>
      <c r="E55" s="24"/>
      <c r="F55" s="24"/>
      <c r="G55" s="24"/>
      <c r="H55" s="24"/>
      <c r="I55" s="24"/>
      <c r="J55" s="24"/>
      <c r="K55" s="150">
        <f t="shared" si="21"/>
        <v>0</v>
      </c>
      <c r="L55" s="24"/>
      <c r="M55" s="24"/>
      <c r="N55" s="24"/>
      <c r="O55" s="24"/>
      <c r="P55" s="24"/>
      <c r="Q55" s="168">
        <f t="shared" si="20"/>
        <v>0</v>
      </c>
    </row>
    <row r="56" spans="1:17" ht="20.100000000000001" hidden="1" customHeight="1">
      <c r="A56" s="22">
        <v>741411</v>
      </c>
      <c r="B56" s="28" t="s">
        <v>52</v>
      </c>
      <c r="C56" s="24">
        <v>1800000</v>
      </c>
      <c r="D56" s="24">
        <v>0</v>
      </c>
      <c r="E56" s="24">
        <v>0</v>
      </c>
      <c r="F56" s="60">
        <f>SUM(C56:D56)</f>
        <v>1800000</v>
      </c>
      <c r="G56" s="24">
        <v>0</v>
      </c>
      <c r="H56" s="24">
        <v>0</v>
      </c>
      <c r="I56" s="24">
        <v>0</v>
      </c>
      <c r="J56" s="24">
        <v>0</v>
      </c>
      <c r="K56" s="150">
        <f t="shared" si="21"/>
        <v>1800000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168">
        <f t="shared" si="20"/>
        <v>1800000</v>
      </c>
    </row>
    <row r="57" spans="1:17" ht="20.100000000000001" hidden="1" customHeight="1">
      <c r="A57" s="22">
        <v>741500</v>
      </c>
      <c r="B57" s="23" t="s">
        <v>53</v>
      </c>
      <c r="C57" s="24">
        <f>SUM(D57:K57)</f>
        <v>0</v>
      </c>
      <c r="D57" s="24"/>
      <c r="E57" s="24"/>
      <c r="F57" s="24"/>
      <c r="G57" s="24"/>
      <c r="H57" s="24"/>
      <c r="I57" s="24"/>
      <c r="J57" s="24"/>
      <c r="K57" s="150">
        <f t="shared" si="21"/>
        <v>0</v>
      </c>
      <c r="L57" s="24"/>
      <c r="M57" s="24"/>
      <c r="N57" s="24"/>
      <c r="O57" s="24"/>
      <c r="P57" s="24"/>
      <c r="Q57" s="168">
        <f t="shared" si="20"/>
        <v>0</v>
      </c>
    </row>
    <row r="58" spans="1:17" ht="20.100000000000001" hidden="1" customHeight="1">
      <c r="A58" s="22">
        <v>741600</v>
      </c>
      <c r="B58" s="23" t="s">
        <v>54</v>
      </c>
      <c r="C58" s="24">
        <f>SUM(D58:K58)</f>
        <v>0</v>
      </c>
      <c r="D58" s="24"/>
      <c r="E58" s="24"/>
      <c r="F58" s="24"/>
      <c r="G58" s="24"/>
      <c r="H58" s="24"/>
      <c r="I58" s="24"/>
      <c r="J58" s="24"/>
      <c r="K58" s="150">
        <f t="shared" si="21"/>
        <v>0</v>
      </c>
      <c r="L58" s="24"/>
      <c r="M58" s="24"/>
      <c r="N58" s="24"/>
      <c r="O58" s="24"/>
      <c r="P58" s="24"/>
      <c r="Q58" s="168">
        <f t="shared" si="20"/>
        <v>0</v>
      </c>
    </row>
    <row r="59" spans="1:17" ht="20.100000000000001" customHeight="1">
      <c r="A59" s="21">
        <v>7421000</v>
      </c>
      <c r="B59" s="66" t="s">
        <v>346</v>
      </c>
      <c r="C59" s="20">
        <v>0</v>
      </c>
      <c r="D59" s="20">
        <v>0</v>
      </c>
      <c r="E59" s="20">
        <v>0</v>
      </c>
      <c r="F59" s="20">
        <f t="shared" ref="F59:F77" si="22">SUM(C59:D59)</f>
        <v>0</v>
      </c>
      <c r="G59" s="20">
        <v>0</v>
      </c>
      <c r="H59" s="20">
        <v>0</v>
      </c>
      <c r="I59" s="20">
        <v>0</v>
      </c>
      <c r="J59" s="20">
        <v>0</v>
      </c>
      <c r="K59" s="150">
        <f t="shared" si="21"/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168">
        <f t="shared" si="20"/>
        <v>0</v>
      </c>
    </row>
    <row r="60" spans="1:17" ht="30.75" hidden="1" customHeight="1">
      <c r="A60" s="22">
        <v>742121</v>
      </c>
      <c r="B60" s="23" t="s">
        <v>55</v>
      </c>
      <c r="C60" s="24">
        <v>0</v>
      </c>
      <c r="D60" s="24"/>
      <c r="E60" s="24"/>
      <c r="F60" s="20">
        <f t="shared" si="22"/>
        <v>0</v>
      </c>
      <c r="G60" s="24">
        <v>11000000</v>
      </c>
      <c r="H60" s="24">
        <v>0</v>
      </c>
      <c r="I60" s="24">
        <v>0</v>
      </c>
      <c r="J60" s="24">
        <v>0</v>
      </c>
      <c r="K60" s="150">
        <f t="shared" si="21"/>
        <v>11000000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168">
        <f t="shared" si="20"/>
        <v>11000000</v>
      </c>
    </row>
    <row r="61" spans="1:17" ht="15.75" hidden="1" customHeight="1">
      <c r="A61" s="25" t="s">
        <v>3</v>
      </c>
      <c r="B61" s="26" t="s">
        <v>15</v>
      </c>
      <c r="C61" s="29">
        <v>4</v>
      </c>
      <c r="D61" s="29">
        <v>5</v>
      </c>
      <c r="E61" s="29">
        <v>5</v>
      </c>
      <c r="F61" s="20">
        <f t="shared" si="22"/>
        <v>9</v>
      </c>
      <c r="G61" s="29">
        <v>7</v>
      </c>
      <c r="H61" s="29">
        <v>8</v>
      </c>
      <c r="I61" s="29">
        <v>9</v>
      </c>
      <c r="J61" s="29"/>
      <c r="K61" s="150">
        <f t="shared" si="21"/>
        <v>33</v>
      </c>
      <c r="L61" s="29"/>
      <c r="M61" s="29"/>
      <c r="N61" s="29"/>
      <c r="O61" s="29"/>
      <c r="P61" s="29"/>
      <c r="Q61" s="168">
        <f t="shared" si="20"/>
        <v>33</v>
      </c>
    </row>
    <row r="62" spans="1:17" ht="20.100000000000001" customHeight="1">
      <c r="A62" s="21">
        <v>744100</v>
      </c>
      <c r="B62" s="19" t="s">
        <v>56</v>
      </c>
      <c r="C62" s="20">
        <v>0</v>
      </c>
      <c r="D62" s="20">
        <v>0</v>
      </c>
      <c r="E62" s="20">
        <v>0</v>
      </c>
      <c r="F62" s="20">
        <f t="shared" si="22"/>
        <v>0</v>
      </c>
      <c r="G62" s="20">
        <v>0</v>
      </c>
      <c r="H62" s="20">
        <v>0</v>
      </c>
      <c r="I62" s="20">
        <v>0</v>
      </c>
      <c r="J62" s="20">
        <v>0</v>
      </c>
      <c r="K62" s="150">
        <f t="shared" si="21"/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168">
        <f t="shared" si="20"/>
        <v>0</v>
      </c>
    </row>
    <row r="63" spans="1:17" ht="20.100000000000001" hidden="1" customHeight="1">
      <c r="A63" s="22">
        <v>744111</v>
      </c>
      <c r="B63" s="23" t="s">
        <v>57</v>
      </c>
      <c r="C63" s="24">
        <v>0</v>
      </c>
      <c r="D63" s="24">
        <v>0</v>
      </c>
      <c r="E63" s="24">
        <v>0</v>
      </c>
      <c r="F63" s="20">
        <f t="shared" si="22"/>
        <v>0</v>
      </c>
      <c r="G63" s="24">
        <v>0</v>
      </c>
      <c r="H63" s="24">
        <v>0</v>
      </c>
      <c r="I63" s="24">
        <v>0</v>
      </c>
      <c r="J63" s="24">
        <v>0</v>
      </c>
      <c r="K63" s="150">
        <f t="shared" si="21"/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168">
        <f t="shared" si="20"/>
        <v>0</v>
      </c>
    </row>
    <row r="64" spans="1:17" ht="20.100000000000001" hidden="1" customHeight="1">
      <c r="A64" s="22">
        <v>744131</v>
      </c>
      <c r="B64" s="23" t="s">
        <v>58</v>
      </c>
      <c r="C64" s="24">
        <v>0</v>
      </c>
      <c r="D64" s="24">
        <v>0</v>
      </c>
      <c r="E64" s="24">
        <v>0</v>
      </c>
      <c r="F64" s="20">
        <f t="shared" si="22"/>
        <v>0</v>
      </c>
      <c r="G64" s="24">
        <v>0</v>
      </c>
      <c r="H64" s="24">
        <v>0</v>
      </c>
      <c r="I64" s="24">
        <v>0</v>
      </c>
      <c r="J64" s="24">
        <v>0</v>
      </c>
      <c r="K64" s="150">
        <f t="shared" si="21"/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168">
        <f t="shared" si="20"/>
        <v>0</v>
      </c>
    </row>
    <row r="65" spans="1:17" ht="20.100000000000001" customHeight="1">
      <c r="A65" s="21">
        <v>742300</v>
      </c>
      <c r="B65" s="128" t="s">
        <v>425</v>
      </c>
      <c r="C65" s="24">
        <v>0</v>
      </c>
      <c r="D65" s="24">
        <v>0</v>
      </c>
      <c r="E65" s="24">
        <v>0</v>
      </c>
      <c r="F65" s="20">
        <f t="shared" si="22"/>
        <v>0</v>
      </c>
      <c r="G65" s="20">
        <v>11000000</v>
      </c>
      <c r="H65" s="24">
        <v>0</v>
      </c>
      <c r="I65" s="24">
        <v>0</v>
      </c>
      <c r="J65" s="24">
        <v>0</v>
      </c>
      <c r="K65" s="150">
        <f t="shared" si="21"/>
        <v>11000000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168">
        <f t="shared" si="20"/>
        <v>11000000</v>
      </c>
    </row>
    <row r="66" spans="1:17" ht="20.100000000000001" customHeight="1">
      <c r="A66" s="21">
        <v>7451000</v>
      </c>
      <c r="B66" s="66" t="s">
        <v>347</v>
      </c>
      <c r="C66" s="20">
        <v>0</v>
      </c>
      <c r="D66" s="20">
        <v>0</v>
      </c>
      <c r="E66" s="20">
        <v>0</v>
      </c>
      <c r="F66" s="20">
        <f t="shared" si="22"/>
        <v>0</v>
      </c>
      <c r="G66" s="20">
        <v>0</v>
      </c>
      <c r="H66" s="20">
        <v>0</v>
      </c>
      <c r="I66" s="20">
        <v>0</v>
      </c>
      <c r="J66" s="20">
        <v>0</v>
      </c>
      <c r="K66" s="150">
        <f t="shared" si="21"/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168">
        <f t="shared" si="20"/>
        <v>0</v>
      </c>
    </row>
    <row r="67" spans="1:17" ht="20.100000000000001" hidden="1" customHeight="1">
      <c r="A67" s="22">
        <v>745151</v>
      </c>
      <c r="B67" s="56" t="s">
        <v>348</v>
      </c>
      <c r="C67" s="24">
        <v>0</v>
      </c>
      <c r="D67" s="24">
        <v>0</v>
      </c>
      <c r="E67" s="24">
        <v>0</v>
      </c>
      <c r="F67" s="20">
        <f t="shared" si="22"/>
        <v>0</v>
      </c>
      <c r="G67" s="24">
        <v>0</v>
      </c>
      <c r="H67" s="24">
        <v>0</v>
      </c>
      <c r="I67" s="24">
        <v>0</v>
      </c>
      <c r="J67" s="24">
        <v>0</v>
      </c>
      <c r="K67" s="150">
        <f t="shared" si="21"/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168">
        <f t="shared" si="20"/>
        <v>0</v>
      </c>
    </row>
    <row r="68" spans="1:17" ht="20.100000000000001" hidden="1" customHeight="1">
      <c r="A68" s="21">
        <v>770000</v>
      </c>
      <c r="B68" s="19" t="s">
        <v>59</v>
      </c>
      <c r="C68" s="20">
        <f t="shared" ref="C68:I68" ca="1" si="23">SUM(C69+C71)</f>
        <v>0</v>
      </c>
      <c r="D68" s="20">
        <f t="shared" si="23"/>
        <v>0</v>
      </c>
      <c r="E68" s="20">
        <f t="shared" ref="E68" si="24">SUM(E69+E71)</f>
        <v>0</v>
      </c>
      <c r="F68" s="20">
        <f t="shared" ca="1" si="22"/>
        <v>1800000</v>
      </c>
      <c r="G68" s="20">
        <f t="shared" si="23"/>
        <v>0</v>
      </c>
      <c r="H68" s="20">
        <f t="shared" si="23"/>
        <v>0</v>
      </c>
      <c r="I68" s="20">
        <f t="shared" si="23"/>
        <v>0</v>
      </c>
      <c r="J68" s="20"/>
      <c r="K68" s="150">
        <f t="shared" ca="1" si="21"/>
        <v>0</v>
      </c>
      <c r="L68" s="20"/>
      <c r="M68" s="20"/>
      <c r="N68" s="20"/>
      <c r="O68" s="20"/>
      <c r="P68" s="20"/>
      <c r="Q68" s="168">
        <f t="shared" ca="1" si="20"/>
        <v>986817.12000000011</v>
      </c>
    </row>
    <row r="69" spans="1:17" ht="20.100000000000001" hidden="1" customHeight="1">
      <c r="A69" s="21">
        <v>771000</v>
      </c>
      <c r="B69" s="19" t="s">
        <v>60</v>
      </c>
      <c r="C69" s="20">
        <f t="shared" ref="C69:I69" ca="1" si="25">SUM(C70)</f>
        <v>0</v>
      </c>
      <c r="D69" s="20">
        <f t="shared" si="25"/>
        <v>0</v>
      </c>
      <c r="E69" s="20">
        <f t="shared" si="25"/>
        <v>0</v>
      </c>
      <c r="F69" s="20">
        <f t="shared" ca="1" si="22"/>
        <v>1800000</v>
      </c>
      <c r="G69" s="20">
        <f t="shared" si="25"/>
        <v>0</v>
      </c>
      <c r="H69" s="20">
        <f t="shared" si="25"/>
        <v>0</v>
      </c>
      <c r="I69" s="20">
        <f t="shared" si="25"/>
        <v>0</v>
      </c>
      <c r="J69" s="20"/>
      <c r="K69" s="150">
        <f t="shared" ca="1" si="21"/>
        <v>0</v>
      </c>
      <c r="L69" s="20"/>
      <c r="M69" s="20"/>
      <c r="N69" s="20"/>
      <c r="O69" s="20"/>
      <c r="P69" s="20"/>
      <c r="Q69" s="168">
        <f t="shared" ca="1" si="20"/>
        <v>986817.12000000011</v>
      </c>
    </row>
    <row r="70" spans="1:17" ht="20.100000000000001" hidden="1" customHeight="1">
      <c r="A70" s="22">
        <v>771100</v>
      </c>
      <c r="B70" s="23" t="s">
        <v>61</v>
      </c>
      <c r="C70" s="24">
        <f ca="1">SUM(D70:K70)</f>
        <v>0</v>
      </c>
      <c r="D70" s="24">
        <v>0</v>
      </c>
      <c r="E70" s="24">
        <v>0</v>
      </c>
      <c r="F70" s="20">
        <f t="shared" ca="1" si="22"/>
        <v>1800000</v>
      </c>
      <c r="G70" s="24"/>
      <c r="H70" s="24"/>
      <c r="I70" s="24"/>
      <c r="J70" s="24"/>
      <c r="K70" s="150">
        <f t="shared" ca="1" si="21"/>
        <v>0</v>
      </c>
      <c r="L70" s="24"/>
      <c r="M70" s="24"/>
      <c r="N70" s="24"/>
      <c r="O70" s="24"/>
      <c r="P70" s="24"/>
      <c r="Q70" s="168">
        <f t="shared" ca="1" si="20"/>
        <v>986817.12000000011</v>
      </c>
    </row>
    <row r="71" spans="1:17" ht="39.950000000000003" hidden="1" customHeight="1">
      <c r="A71" s="21">
        <v>772000</v>
      </c>
      <c r="B71" s="19" t="s">
        <v>62</v>
      </c>
      <c r="C71" s="20">
        <f t="shared" ref="C71:I71" ca="1" si="26">SUM(C72)</f>
        <v>0</v>
      </c>
      <c r="D71" s="20">
        <f t="shared" si="26"/>
        <v>0</v>
      </c>
      <c r="E71" s="20">
        <f t="shared" si="26"/>
        <v>0</v>
      </c>
      <c r="F71" s="20">
        <f t="shared" ca="1" si="22"/>
        <v>1800000</v>
      </c>
      <c r="G71" s="20">
        <f t="shared" si="26"/>
        <v>0</v>
      </c>
      <c r="H71" s="20">
        <f t="shared" si="26"/>
        <v>0</v>
      </c>
      <c r="I71" s="20">
        <f t="shared" si="26"/>
        <v>0</v>
      </c>
      <c r="J71" s="20"/>
      <c r="K71" s="150">
        <f t="shared" ca="1" si="21"/>
        <v>0</v>
      </c>
      <c r="L71" s="20"/>
      <c r="M71" s="20"/>
      <c r="N71" s="20"/>
      <c r="O71" s="20"/>
      <c r="P71" s="20"/>
      <c r="Q71" s="168">
        <f t="shared" ca="1" si="20"/>
        <v>986817.12000000011</v>
      </c>
    </row>
    <row r="72" spans="1:17" ht="20.100000000000001" hidden="1" customHeight="1">
      <c r="A72" s="22">
        <v>772100</v>
      </c>
      <c r="B72" s="23" t="s">
        <v>63</v>
      </c>
      <c r="C72" s="24">
        <f ca="1">SUM(D72:K72)</f>
        <v>0</v>
      </c>
      <c r="D72" s="24"/>
      <c r="E72" s="24"/>
      <c r="F72" s="20">
        <f t="shared" ca="1" si="22"/>
        <v>1800000</v>
      </c>
      <c r="G72" s="24"/>
      <c r="H72" s="24"/>
      <c r="I72" s="24"/>
      <c r="J72" s="24"/>
      <c r="K72" s="150">
        <f t="shared" ca="1" si="21"/>
        <v>0</v>
      </c>
      <c r="L72" s="24"/>
      <c r="M72" s="24"/>
      <c r="N72" s="24"/>
      <c r="O72" s="24"/>
      <c r="P72" s="24"/>
      <c r="Q72" s="168">
        <f t="shared" ca="1" si="20"/>
        <v>986817.12000000011</v>
      </c>
    </row>
    <row r="73" spans="1:17" ht="39.950000000000003" customHeight="1">
      <c r="A73" s="21">
        <v>781100</v>
      </c>
      <c r="B73" s="66" t="s">
        <v>349</v>
      </c>
      <c r="C73" s="67">
        <v>760529000</v>
      </c>
      <c r="D73" s="67">
        <v>1862000</v>
      </c>
      <c r="E73" s="67">
        <v>0</v>
      </c>
      <c r="F73" s="20">
        <f t="shared" si="22"/>
        <v>762391000</v>
      </c>
      <c r="G73" s="67">
        <v>0</v>
      </c>
      <c r="H73" s="67">
        <v>0</v>
      </c>
      <c r="I73" s="67">
        <v>0</v>
      </c>
      <c r="J73" s="67">
        <v>0</v>
      </c>
      <c r="K73" s="150">
        <f t="shared" si="21"/>
        <v>762391000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168">
        <f t="shared" si="20"/>
        <v>762391000</v>
      </c>
    </row>
    <row r="74" spans="1:17" ht="20.100000000000001" hidden="1" customHeight="1">
      <c r="A74" s="22">
        <v>781111</v>
      </c>
      <c r="B74" s="23" t="s">
        <v>64</v>
      </c>
      <c r="C74" s="24">
        <v>625937000</v>
      </c>
      <c r="D74" s="24">
        <v>1590000</v>
      </c>
      <c r="E74" s="24">
        <v>1590000</v>
      </c>
      <c r="F74" s="20">
        <f t="shared" si="22"/>
        <v>627527000</v>
      </c>
      <c r="G74" s="60">
        <v>0</v>
      </c>
      <c r="H74" s="24">
        <v>0</v>
      </c>
      <c r="I74" s="60">
        <v>0</v>
      </c>
      <c r="J74" s="60">
        <v>0</v>
      </c>
      <c r="K74" s="150">
        <f t="shared" si="21"/>
        <v>627527000</v>
      </c>
      <c r="L74" s="60">
        <v>0</v>
      </c>
      <c r="M74" s="60">
        <v>0</v>
      </c>
      <c r="N74" s="60">
        <v>0</v>
      </c>
      <c r="O74" s="60">
        <v>0</v>
      </c>
      <c r="P74" s="60">
        <v>0</v>
      </c>
      <c r="Q74" s="168">
        <f t="shared" si="20"/>
        <v>627527000</v>
      </c>
    </row>
    <row r="75" spans="1:17" ht="20.100000000000001" customHeight="1">
      <c r="A75" s="21">
        <v>791100</v>
      </c>
      <c r="B75" s="66" t="s">
        <v>350</v>
      </c>
      <c r="C75" s="20">
        <v>0</v>
      </c>
      <c r="D75" s="20">
        <v>0</v>
      </c>
      <c r="E75" s="20">
        <v>0</v>
      </c>
      <c r="F75" s="20">
        <f t="shared" si="22"/>
        <v>0</v>
      </c>
      <c r="G75" s="20">
        <v>0</v>
      </c>
      <c r="H75" s="20">
        <v>0</v>
      </c>
      <c r="I75" s="20">
        <v>0</v>
      </c>
      <c r="J75" s="20">
        <v>0</v>
      </c>
      <c r="K75" s="150">
        <f t="shared" si="21"/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168">
        <f t="shared" si="20"/>
        <v>0</v>
      </c>
    </row>
    <row r="76" spans="1:17" ht="21.75" hidden="1" customHeight="1">
      <c r="A76" s="22">
        <v>791111</v>
      </c>
      <c r="B76" s="56" t="s">
        <v>378</v>
      </c>
      <c r="C76" s="24">
        <v>0</v>
      </c>
      <c r="D76" s="60"/>
      <c r="E76" s="60"/>
      <c r="F76" s="20">
        <f t="shared" si="22"/>
        <v>0</v>
      </c>
      <c r="G76" s="24">
        <v>0</v>
      </c>
      <c r="H76" s="100">
        <v>0</v>
      </c>
      <c r="I76" s="24">
        <v>0</v>
      </c>
      <c r="J76" s="24">
        <v>0</v>
      </c>
      <c r="K76" s="147">
        <f>SUM(D76:I76)</f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100">
        <v>0</v>
      </c>
    </row>
    <row r="77" spans="1:17" ht="20.100000000000001" customHeight="1" thickBot="1">
      <c r="A77" s="78">
        <v>812100</v>
      </c>
      <c r="B77" s="79" t="s">
        <v>353</v>
      </c>
      <c r="C77" s="80">
        <v>0</v>
      </c>
      <c r="D77" s="80">
        <f t="shared" ref="D77:P77" si="27">SUM(D78)</f>
        <v>0</v>
      </c>
      <c r="E77" s="80">
        <f t="shared" si="27"/>
        <v>0</v>
      </c>
      <c r="F77" s="20">
        <f t="shared" si="22"/>
        <v>0</v>
      </c>
      <c r="G77" s="80">
        <v>800000</v>
      </c>
      <c r="H77" s="80">
        <f t="shared" si="27"/>
        <v>0</v>
      </c>
      <c r="I77" s="80">
        <f t="shared" si="27"/>
        <v>0</v>
      </c>
      <c r="J77" s="80">
        <f t="shared" si="27"/>
        <v>0</v>
      </c>
      <c r="K77" s="204">
        <f t="shared" si="21"/>
        <v>800000</v>
      </c>
      <c r="L77" s="80">
        <f t="shared" si="27"/>
        <v>0</v>
      </c>
      <c r="M77" s="80">
        <f t="shared" si="27"/>
        <v>0</v>
      </c>
      <c r="N77" s="80">
        <f t="shared" si="27"/>
        <v>0</v>
      </c>
      <c r="O77" s="80">
        <f t="shared" si="27"/>
        <v>0</v>
      </c>
      <c r="P77" s="80">
        <f t="shared" si="27"/>
        <v>0</v>
      </c>
      <c r="Q77" s="213">
        <f t="shared" si="20"/>
        <v>800000</v>
      </c>
    </row>
    <row r="78" spans="1:17" ht="20.100000000000001" hidden="1" customHeight="1" thickBot="1">
      <c r="A78" s="22">
        <v>812141</v>
      </c>
      <c r="B78" s="23" t="s">
        <v>65</v>
      </c>
      <c r="C78" s="24">
        <v>0</v>
      </c>
      <c r="D78" s="24">
        <v>0</v>
      </c>
      <c r="E78" s="24"/>
      <c r="F78" s="24">
        <v>0</v>
      </c>
      <c r="G78" s="24">
        <v>800000</v>
      </c>
      <c r="H78" s="24">
        <v>0</v>
      </c>
      <c r="I78" s="24">
        <v>0</v>
      </c>
      <c r="J78" s="24">
        <v>0</v>
      </c>
      <c r="K78" s="147">
        <f>SUM(F78:I78)</f>
        <v>800000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</row>
    <row r="79" spans="1:17" ht="20.100000000000001" hidden="1" customHeight="1">
      <c r="A79" s="21">
        <v>813000</v>
      </c>
      <c r="B79" s="19" t="s">
        <v>66</v>
      </c>
      <c r="C79" s="20">
        <f t="shared" ref="C79:I79" si="28">SUM(C80)</f>
        <v>0</v>
      </c>
      <c r="D79" s="20">
        <f t="shared" si="28"/>
        <v>0</v>
      </c>
      <c r="E79" s="20"/>
      <c r="F79" s="20">
        <f t="shared" si="28"/>
        <v>0</v>
      </c>
      <c r="G79" s="20">
        <f t="shared" si="28"/>
        <v>0</v>
      </c>
      <c r="H79" s="20">
        <f t="shared" si="28"/>
        <v>0</v>
      </c>
      <c r="I79" s="20">
        <f t="shared" si="28"/>
        <v>0</v>
      </c>
      <c r="J79" s="20"/>
      <c r="K79" s="146"/>
      <c r="L79" s="20"/>
      <c r="M79" s="20"/>
      <c r="N79" s="20"/>
      <c r="O79" s="20"/>
      <c r="P79" s="20"/>
      <c r="Q79" s="20"/>
    </row>
    <row r="80" spans="1:17" ht="20.100000000000001" hidden="1" customHeight="1">
      <c r="A80" s="22">
        <v>813100</v>
      </c>
      <c r="B80" s="23" t="s">
        <v>67</v>
      </c>
      <c r="C80" s="24">
        <f>SUM(D80:K80)</f>
        <v>0</v>
      </c>
      <c r="D80" s="24"/>
      <c r="E80" s="24"/>
      <c r="F80" s="24"/>
      <c r="G80" s="24"/>
      <c r="H80" s="24"/>
      <c r="I80" s="24"/>
      <c r="J80" s="24"/>
      <c r="K80" s="147"/>
      <c r="L80" s="24"/>
      <c r="M80" s="24"/>
      <c r="N80" s="24"/>
      <c r="O80" s="24"/>
      <c r="P80" s="24"/>
      <c r="Q80" s="24"/>
    </row>
    <row r="81" spans="1:17" ht="20.100000000000001" hidden="1" customHeight="1">
      <c r="A81" s="21">
        <v>820000</v>
      </c>
      <c r="B81" s="19" t="s">
        <v>68</v>
      </c>
      <c r="C81" s="20">
        <f t="shared" ref="C81:I81" si="29">SUM(C82+C84+C87)</f>
        <v>0</v>
      </c>
      <c r="D81" s="20">
        <f t="shared" si="29"/>
        <v>0</v>
      </c>
      <c r="E81" s="20"/>
      <c r="F81" s="20">
        <f t="shared" si="29"/>
        <v>0</v>
      </c>
      <c r="G81" s="20">
        <f t="shared" si="29"/>
        <v>0</v>
      </c>
      <c r="H81" s="20">
        <f t="shared" si="29"/>
        <v>0</v>
      </c>
      <c r="I81" s="20">
        <f t="shared" si="29"/>
        <v>0</v>
      </c>
      <c r="J81" s="20"/>
      <c r="K81" s="146"/>
      <c r="L81" s="20"/>
      <c r="M81" s="20"/>
      <c r="N81" s="20"/>
      <c r="O81" s="20"/>
      <c r="P81" s="20"/>
      <c r="Q81" s="20"/>
    </row>
    <row r="82" spans="1:17" ht="20.100000000000001" hidden="1" customHeight="1">
      <c r="A82" s="21">
        <v>821000</v>
      </c>
      <c r="B82" s="19" t="s">
        <v>69</v>
      </c>
      <c r="C82" s="20">
        <f t="shared" ref="C82:I82" si="30">SUM(C83)</f>
        <v>0</v>
      </c>
      <c r="D82" s="20">
        <f t="shared" si="30"/>
        <v>0</v>
      </c>
      <c r="E82" s="20"/>
      <c r="F82" s="20">
        <f t="shared" si="30"/>
        <v>0</v>
      </c>
      <c r="G82" s="20">
        <f t="shared" si="30"/>
        <v>0</v>
      </c>
      <c r="H82" s="20">
        <f t="shared" si="30"/>
        <v>0</v>
      </c>
      <c r="I82" s="20">
        <f t="shared" si="30"/>
        <v>0</v>
      </c>
      <c r="J82" s="20"/>
      <c r="K82" s="146"/>
      <c r="L82" s="20"/>
      <c r="M82" s="20"/>
      <c r="N82" s="20"/>
      <c r="O82" s="20"/>
      <c r="P82" s="20"/>
      <c r="Q82" s="20"/>
    </row>
    <row r="83" spans="1:17" ht="20.100000000000001" hidden="1" customHeight="1">
      <c r="A83" s="22">
        <v>821100</v>
      </c>
      <c r="B83" s="28" t="s">
        <v>70</v>
      </c>
      <c r="C83" s="24">
        <f>SUM(D83:K83)</f>
        <v>0</v>
      </c>
      <c r="D83" s="24"/>
      <c r="E83" s="24"/>
      <c r="F83" s="24"/>
      <c r="G83" s="24"/>
      <c r="H83" s="24"/>
      <c r="I83" s="24"/>
      <c r="J83" s="24"/>
      <c r="K83" s="147"/>
      <c r="L83" s="24"/>
      <c r="M83" s="24"/>
      <c r="N83" s="24"/>
      <c r="O83" s="24"/>
      <c r="P83" s="24"/>
      <c r="Q83" s="24"/>
    </row>
    <row r="84" spans="1:17" ht="20.100000000000001" hidden="1" customHeight="1">
      <c r="A84" s="21">
        <v>822000</v>
      </c>
      <c r="B84" s="19" t="s">
        <v>71</v>
      </c>
      <c r="C84" s="20">
        <f t="shared" ref="C84:I84" si="31">SUM(C85)</f>
        <v>0</v>
      </c>
      <c r="D84" s="20">
        <f t="shared" si="31"/>
        <v>0</v>
      </c>
      <c r="E84" s="20"/>
      <c r="F84" s="20">
        <f t="shared" si="31"/>
        <v>0</v>
      </c>
      <c r="G84" s="20">
        <f t="shared" si="31"/>
        <v>0</v>
      </c>
      <c r="H84" s="20">
        <f t="shared" si="31"/>
        <v>0</v>
      </c>
      <c r="I84" s="20">
        <f t="shared" si="31"/>
        <v>0</v>
      </c>
      <c r="J84" s="20"/>
      <c r="K84" s="146"/>
      <c r="L84" s="20"/>
      <c r="M84" s="20"/>
      <c r="N84" s="20"/>
      <c r="O84" s="20"/>
      <c r="P84" s="20"/>
      <c r="Q84" s="20"/>
    </row>
    <row r="85" spans="1:17" ht="20.100000000000001" hidden="1" customHeight="1">
      <c r="A85" s="22">
        <v>822100</v>
      </c>
      <c r="B85" s="28" t="s">
        <v>72</v>
      </c>
      <c r="C85" s="24">
        <f>SUM(D85:K85)</f>
        <v>0</v>
      </c>
      <c r="D85" s="24"/>
      <c r="E85" s="24"/>
      <c r="F85" s="24"/>
      <c r="G85" s="24"/>
      <c r="H85" s="24"/>
      <c r="I85" s="24"/>
      <c r="J85" s="24"/>
      <c r="K85" s="147"/>
      <c r="L85" s="24"/>
      <c r="M85" s="24"/>
      <c r="N85" s="24"/>
      <c r="O85" s="24"/>
      <c r="P85" s="24"/>
      <c r="Q85" s="24"/>
    </row>
    <row r="86" spans="1:17" ht="20.100000000000001" hidden="1" customHeight="1">
      <c r="A86" s="21">
        <v>823000</v>
      </c>
      <c r="B86" s="19" t="s">
        <v>73</v>
      </c>
      <c r="C86" s="20">
        <f t="shared" ref="C86:I86" si="32">SUM(C87)</f>
        <v>0</v>
      </c>
      <c r="D86" s="20">
        <f t="shared" si="32"/>
        <v>0</v>
      </c>
      <c r="E86" s="20"/>
      <c r="F86" s="20">
        <f t="shared" si="32"/>
        <v>0</v>
      </c>
      <c r="G86" s="20">
        <f t="shared" si="32"/>
        <v>0</v>
      </c>
      <c r="H86" s="20">
        <f t="shared" si="32"/>
        <v>0</v>
      </c>
      <c r="I86" s="20">
        <f t="shared" si="32"/>
        <v>0</v>
      </c>
      <c r="J86" s="20"/>
      <c r="K86" s="146"/>
      <c r="L86" s="20"/>
      <c r="M86" s="20"/>
      <c r="N86" s="20"/>
      <c r="O86" s="20"/>
      <c r="P86" s="20"/>
      <c r="Q86" s="20"/>
    </row>
    <row r="87" spans="1:17" ht="20.100000000000001" hidden="1" customHeight="1">
      <c r="A87" s="22">
        <v>823100</v>
      </c>
      <c r="B87" s="28" t="s">
        <v>74</v>
      </c>
      <c r="C87" s="24">
        <f>SUM(D87:K87)</f>
        <v>0</v>
      </c>
      <c r="D87" s="24"/>
      <c r="E87" s="24"/>
      <c r="F87" s="24"/>
      <c r="G87" s="24"/>
      <c r="H87" s="24"/>
      <c r="I87" s="24"/>
      <c r="J87" s="24"/>
      <c r="K87" s="147"/>
      <c r="L87" s="24"/>
      <c r="M87" s="24"/>
      <c r="N87" s="24"/>
      <c r="O87" s="24"/>
      <c r="P87" s="24"/>
      <c r="Q87" s="24"/>
    </row>
    <row r="88" spans="1:17" ht="20.100000000000001" hidden="1" customHeight="1">
      <c r="A88" s="21">
        <v>830000</v>
      </c>
      <c r="B88" s="19" t="s">
        <v>75</v>
      </c>
      <c r="C88" s="20">
        <f t="shared" ref="C88:I89" si="33">SUM(C89)</f>
        <v>0</v>
      </c>
      <c r="D88" s="20">
        <f t="shared" si="33"/>
        <v>0</v>
      </c>
      <c r="E88" s="20"/>
      <c r="F88" s="20">
        <f t="shared" si="33"/>
        <v>0</v>
      </c>
      <c r="G88" s="20">
        <f t="shared" si="33"/>
        <v>0</v>
      </c>
      <c r="H88" s="20">
        <f t="shared" si="33"/>
        <v>0</v>
      </c>
      <c r="I88" s="20">
        <f t="shared" si="33"/>
        <v>0</v>
      </c>
      <c r="J88" s="20"/>
      <c r="K88" s="146"/>
      <c r="L88" s="20"/>
      <c r="M88" s="20"/>
      <c r="N88" s="20"/>
      <c r="O88" s="20"/>
      <c r="P88" s="20"/>
      <c r="Q88" s="20"/>
    </row>
    <row r="89" spans="1:17" ht="20.100000000000001" hidden="1" customHeight="1">
      <c r="A89" s="21">
        <v>831000</v>
      </c>
      <c r="B89" s="19" t="s">
        <v>76</v>
      </c>
      <c r="C89" s="20">
        <f t="shared" si="33"/>
        <v>0</v>
      </c>
      <c r="D89" s="20">
        <f t="shared" si="33"/>
        <v>0</v>
      </c>
      <c r="E89" s="20"/>
      <c r="F89" s="20">
        <f t="shared" si="33"/>
        <v>0</v>
      </c>
      <c r="G89" s="20">
        <f t="shared" si="33"/>
        <v>0</v>
      </c>
      <c r="H89" s="20">
        <f t="shared" si="33"/>
        <v>0</v>
      </c>
      <c r="I89" s="20">
        <f t="shared" si="33"/>
        <v>0</v>
      </c>
      <c r="J89" s="20"/>
      <c r="K89" s="146"/>
      <c r="L89" s="20"/>
      <c r="M89" s="20"/>
      <c r="N89" s="20"/>
      <c r="O89" s="20"/>
      <c r="P89" s="20"/>
      <c r="Q89" s="20"/>
    </row>
    <row r="90" spans="1:17" ht="20.100000000000001" hidden="1" customHeight="1">
      <c r="A90" s="22">
        <v>831100</v>
      </c>
      <c r="B90" s="28" t="s">
        <v>77</v>
      </c>
      <c r="C90" s="24">
        <f>SUM(D90:K90)</f>
        <v>0</v>
      </c>
      <c r="D90" s="24"/>
      <c r="E90" s="24"/>
      <c r="F90" s="24"/>
      <c r="G90" s="24"/>
      <c r="H90" s="24"/>
      <c r="I90" s="24"/>
      <c r="J90" s="24"/>
      <c r="K90" s="147"/>
      <c r="L90" s="24"/>
      <c r="M90" s="24"/>
      <c r="N90" s="24"/>
      <c r="O90" s="24"/>
      <c r="P90" s="24"/>
      <c r="Q90" s="24"/>
    </row>
    <row r="91" spans="1:17" ht="20.100000000000001" hidden="1" customHeight="1">
      <c r="A91" s="21">
        <v>840000</v>
      </c>
      <c r="B91" s="19" t="s">
        <v>78</v>
      </c>
      <c r="C91" s="20" t="e">
        <f>SUM(C92+C94+#REF!)</f>
        <v>#REF!</v>
      </c>
      <c r="D91" s="20" t="e">
        <f>SUM(D92+D94+#REF!)</f>
        <v>#REF!</v>
      </c>
      <c r="E91" s="20"/>
      <c r="F91" s="20" t="e">
        <f>SUM(F92+F94+#REF!)</f>
        <v>#REF!</v>
      </c>
      <c r="G91" s="20" t="e">
        <f>SUM(G92+G94+#REF!)</f>
        <v>#REF!</v>
      </c>
      <c r="H91" s="20" t="e">
        <f>SUM(H92+H94+#REF!)</f>
        <v>#REF!</v>
      </c>
      <c r="I91" s="20" t="e">
        <f>SUM(I92+I94+#REF!)</f>
        <v>#REF!</v>
      </c>
      <c r="J91" s="20"/>
      <c r="K91" s="146"/>
      <c r="L91" s="20"/>
      <c r="M91" s="20"/>
      <c r="N91" s="20"/>
      <c r="O91" s="20"/>
      <c r="P91" s="20"/>
      <c r="Q91" s="20"/>
    </row>
    <row r="92" spans="1:17" ht="20.100000000000001" hidden="1" customHeight="1">
      <c r="A92" s="21">
        <v>841000</v>
      </c>
      <c r="B92" s="19" t="s">
        <v>79</v>
      </c>
      <c r="C92" s="20">
        <f t="shared" ref="C92:I92" si="34">SUM(C93)</f>
        <v>0</v>
      </c>
      <c r="D92" s="20">
        <f t="shared" si="34"/>
        <v>0</v>
      </c>
      <c r="E92" s="20"/>
      <c r="F92" s="20">
        <f t="shared" si="34"/>
        <v>0</v>
      </c>
      <c r="G92" s="20">
        <f t="shared" si="34"/>
        <v>0</v>
      </c>
      <c r="H92" s="20">
        <f t="shared" si="34"/>
        <v>0</v>
      </c>
      <c r="I92" s="20">
        <f t="shared" si="34"/>
        <v>0</v>
      </c>
      <c r="J92" s="20"/>
      <c r="K92" s="146"/>
      <c r="L92" s="20"/>
      <c r="M92" s="20"/>
      <c r="N92" s="20"/>
      <c r="O92" s="20"/>
      <c r="P92" s="20"/>
      <c r="Q92" s="20"/>
    </row>
    <row r="93" spans="1:17" ht="20.100000000000001" hidden="1" customHeight="1">
      <c r="A93" s="22">
        <v>841100</v>
      </c>
      <c r="B93" s="28" t="s">
        <v>80</v>
      </c>
      <c r="C93" s="24">
        <f>SUM(D93:K93)</f>
        <v>0</v>
      </c>
      <c r="D93" s="24"/>
      <c r="E93" s="24"/>
      <c r="F93" s="24"/>
      <c r="G93" s="24"/>
      <c r="H93" s="24"/>
      <c r="I93" s="24"/>
      <c r="J93" s="24"/>
      <c r="K93" s="147"/>
      <c r="L93" s="24"/>
      <c r="M93" s="24"/>
      <c r="N93" s="24"/>
      <c r="O93" s="24"/>
      <c r="P93" s="24"/>
      <c r="Q93" s="24"/>
    </row>
    <row r="94" spans="1:17" ht="20.100000000000001" hidden="1" customHeight="1">
      <c r="A94" s="21">
        <v>842000</v>
      </c>
      <c r="B94" s="19" t="s">
        <v>81</v>
      </c>
      <c r="C94" s="20" t="e">
        <f>SUM(#REF!)</f>
        <v>#REF!</v>
      </c>
      <c r="D94" s="20" t="e">
        <f>SUM(#REF!)</f>
        <v>#REF!</v>
      </c>
      <c r="E94" s="20"/>
      <c r="F94" s="20" t="e">
        <f>SUM(#REF!)</f>
        <v>#REF!</v>
      </c>
      <c r="G94" s="20" t="e">
        <f>SUM(#REF!)</f>
        <v>#REF!</v>
      </c>
      <c r="H94" s="20" t="e">
        <f>SUM(#REF!)</f>
        <v>#REF!</v>
      </c>
      <c r="I94" s="20" t="e">
        <f>SUM(#REF!)</f>
        <v>#REF!</v>
      </c>
      <c r="J94" s="20"/>
      <c r="K94" s="146"/>
      <c r="L94" s="20"/>
      <c r="M94" s="20"/>
      <c r="N94" s="20"/>
      <c r="O94" s="20"/>
      <c r="P94" s="20"/>
      <c r="Q94" s="20"/>
    </row>
    <row r="95" spans="1:17" ht="16.5" hidden="1" customHeight="1">
      <c r="A95" s="25" t="s">
        <v>3</v>
      </c>
      <c r="B95" s="26" t="s">
        <v>15</v>
      </c>
      <c r="C95" s="29">
        <v>4</v>
      </c>
      <c r="D95" s="30" t="s">
        <v>5</v>
      </c>
      <c r="E95" s="30"/>
      <c r="F95" s="30" t="s">
        <v>6</v>
      </c>
      <c r="G95" s="30" t="s">
        <v>7</v>
      </c>
      <c r="H95" s="30" t="s">
        <v>8</v>
      </c>
      <c r="I95" s="30" t="s">
        <v>9</v>
      </c>
      <c r="J95" s="30"/>
      <c r="K95" s="151"/>
      <c r="L95" s="30"/>
      <c r="M95" s="30"/>
      <c r="N95" s="30"/>
      <c r="O95" s="30"/>
      <c r="P95" s="30"/>
      <c r="Q95" s="30"/>
    </row>
    <row r="96" spans="1:17" ht="20.100000000000001" hidden="1" customHeight="1">
      <c r="A96" s="22">
        <v>922600</v>
      </c>
      <c r="B96" s="23" t="s">
        <v>82</v>
      </c>
      <c r="C96" s="24">
        <f>SUM(D96:K96)</f>
        <v>0</v>
      </c>
      <c r="D96" s="24"/>
      <c r="E96" s="24"/>
      <c r="F96" s="24"/>
      <c r="G96" s="24"/>
      <c r="H96" s="24"/>
      <c r="I96" s="24"/>
      <c r="J96" s="24"/>
      <c r="K96" s="147"/>
      <c r="L96" s="24"/>
      <c r="M96" s="24"/>
      <c r="N96" s="24"/>
      <c r="O96" s="24"/>
      <c r="P96" s="24"/>
      <c r="Q96" s="24"/>
    </row>
    <row r="97" spans="1:236" ht="20.100000000000001" hidden="1" customHeight="1">
      <c r="A97" s="22">
        <v>922700</v>
      </c>
      <c r="B97" s="23" t="s">
        <v>83</v>
      </c>
      <c r="C97" s="24">
        <f>SUM(D97:K97)</f>
        <v>0</v>
      </c>
      <c r="D97" s="24"/>
      <c r="E97" s="24"/>
      <c r="F97" s="24"/>
      <c r="G97" s="24"/>
      <c r="H97" s="24"/>
      <c r="I97" s="24"/>
      <c r="J97" s="24"/>
      <c r="K97" s="147"/>
      <c r="L97" s="24"/>
      <c r="M97" s="24"/>
      <c r="N97" s="24"/>
      <c r="O97" s="24"/>
      <c r="P97" s="24"/>
      <c r="Q97" s="24"/>
    </row>
    <row r="98" spans="1:236" ht="20.100000000000001" hidden="1" customHeight="1">
      <c r="A98" s="31">
        <v>922800</v>
      </c>
      <c r="B98" s="32" t="s">
        <v>84</v>
      </c>
      <c r="C98" s="33">
        <f>SUM(D98:K98)</f>
        <v>0</v>
      </c>
      <c r="D98" s="33"/>
      <c r="E98" s="33"/>
      <c r="F98" s="33"/>
      <c r="G98" s="33"/>
      <c r="H98" s="33"/>
      <c r="I98" s="33"/>
      <c r="J98" s="33"/>
      <c r="K98" s="152"/>
      <c r="L98" s="33"/>
      <c r="M98" s="33"/>
      <c r="N98" s="33"/>
      <c r="O98" s="33"/>
      <c r="P98" s="33"/>
      <c r="Q98" s="33"/>
    </row>
    <row r="99" spans="1:236" ht="20.100000000000001" customHeight="1" thickBot="1">
      <c r="A99" s="34"/>
      <c r="B99" s="71" t="s">
        <v>352</v>
      </c>
      <c r="C99" s="72">
        <f>C12+C77</f>
        <v>761029000</v>
      </c>
      <c r="D99" s="72">
        <f t="shared" ref="D99:Q99" si="35">D3+D12+D77</f>
        <v>1862000</v>
      </c>
      <c r="E99" s="72"/>
      <c r="F99" s="72">
        <f>F12+F77</f>
        <v>762891000</v>
      </c>
      <c r="G99" s="72">
        <f>G12+G77</f>
        <v>11800000</v>
      </c>
      <c r="H99" s="72">
        <f t="shared" si="35"/>
        <v>17000000</v>
      </c>
      <c r="I99" s="72">
        <f t="shared" si="35"/>
        <v>0</v>
      </c>
      <c r="J99" s="72">
        <f t="shared" si="35"/>
        <v>0</v>
      </c>
      <c r="K99" s="153">
        <f t="shared" si="35"/>
        <v>791691000</v>
      </c>
      <c r="L99" s="224">
        <f t="shared" si="35"/>
        <v>0</v>
      </c>
      <c r="M99" s="153">
        <f t="shared" si="35"/>
        <v>0</v>
      </c>
      <c r="N99" s="153">
        <f t="shared" si="35"/>
        <v>0</v>
      </c>
      <c r="O99" s="153">
        <f t="shared" si="35"/>
        <v>17760000</v>
      </c>
      <c r="P99" s="153">
        <f t="shared" si="35"/>
        <v>17760000</v>
      </c>
      <c r="Q99" s="153">
        <f t="shared" si="35"/>
        <v>809451000</v>
      </c>
    </row>
    <row r="100" spans="1:236" s="55" customFormat="1" ht="16.5" customHeight="1" thickBot="1">
      <c r="A100" s="51"/>
      <c r="B100" s="52"/>
      <c r="C100" s="53"/>
      <c r="D100" s="53"/>
      <c r="E100" s="53"/>
      <c r="F100" s="53"/>
      <c r="G100" s="53"/>
      <c r="H100" s="53"/>
      <c r="I100" s="53"/>
      <c r="J100" s="53"/>
      <c r="K100" s="154"/>
      <c r="L100" s="53"/>
      <c r="M100" s="53"/>
      <c r="N100" s="53"/>
      <c r="O100" s="53"/>
      <c r="P100" s="53"/>
      <c r="Q100" s="53"/>
      <c r="R100" s="132"/>
      <c r="S100" s="132"/>
      <c r="T100" s="132"/>
      <c r="U100" s="132"/>
      <c r="V100" s="132"/>
      <c r="W100" s="132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O100" s="54"/>
      <c r="CP100" s="54"/>
      <c r="CQ100" s="54"/>
      <c r="CR100" s="54"/>
      <c r="CS100" s="54"/>
      <c r="CT100" s="54"/>
      <c r="CU100" s="54"/>
      <c r="CV100" s="54"/>
      <c r="CW100" s="54"/>
      <c r="CX100" s="54"/>
      <c r="CY100" s="54"/>
      <c r="CZ100" s="54"/>
      <c r="DA100" s="54"/>
      <c r="DB100" s="54"/>
      <c r="DC100" s="54"/>
      <c r="DD100" s="54"/>
      <c r="DE100" s="54"/>
      <c r="DF100" s="54"/>
      <c r="DG100" s="54"/>
      <c r="DH100" s="54"/>
      <c r="DI100" s="54"/>
      <c r="DJ100" s="54"/>
      <c r="DK100" s="54"/>
      <c r="DL100" s="54"/>
      <c r="DM100" s="54"/>
      <c r="DN100" s="54"/>
      <c r="DO100" s="54"/>
      <c r="DP100" s="54"/>
      <c r="DQ100" s="54"/>
      <c r="DR100" s="54"/>
      <c r="DS100" s="54"/>
      <c r="DT100" s="54"/>
      <c r="DU100" s="54"/>
      <c r="DV100" s="54"/>
      <c r="DW100" s="54"/>
      <c r="DX100" s="54"/>
      <c r="DY100" s="54"/>
      <c r="DZ100" s="54"/>
      <c r="EA100" s="54"/>
      <c r="EB100" s="54"/>
      <c r="EC100" s="54"/>
      <c r="ED100" s="54"/>
      <c r="EE100" s="54"/>
      <c r="EF100" s="54"/>
      <c r="EG100" s="54"/>
      <c r="EH100" s="54"/>
      <c r="EI100" s="54"/>
      <c r="EJ100" s="54"/>
      <c r="EK100" s="54"/>
      <c r="EL100" s="54"/>
      <c r="EM100" s="54"/>
      <c r="EN100" s="54"/>
      <c r="EO100" s="54"/>
      <c r="EP100" s="54"/>
      <c r="EQ100" s="54"/>
      <c r="ER100" s="54"/>
      <c r="ES100" s="54"/>
      <c r="ET100" s="54"/>
      <c r="EU100" s="54"/>
      <c r="EV100" s="54"/>
      <c r="EW100" s="54"/>
      <c r="EX100" s="54"/>
      <c r="EY100" s="54"/>
      <c r="EZ100" s="54"/>
      <c r="FA100" s="54"/>
      <c r="FB100" s="54"/>
      <c r="FC100" s="54"/>
      <c r="FD100" s="54"/>
      <c r="FE100" s="54"/>
      <c r="FF100" s="54"/>
      <c r="FG100" s="54"/>
      <c r="FH100" s="54"/>
      <c r="FI100" s="54"/>
      <c r="FJ100" s="54"/>
      <c r="FK100" s="54"/>
      <c r="FL100" s="54"/>
      <c r="FM100" s="54"/>
      <c r="FN100" s="54"/>
      <c r="FO100" s="54"/>
      <c r="FP100" s="54"/>
      <c r="FQ100" s="54"/>
      <c r="FR100" s="54"/>
      <c r="FS100" s="54"/>
      <c r="FT100" s="54"/>
      <c r="FU100" s="54"/>
      <c r="FV100" s="54"/>
      <c r="FW100" s="54"/>
      <c r="FX100" s="54"/>
      <c r="FY100" s="54"/>
      <c r="FZ100" s="54"/>
      <c r="GA100" s="54"/>
      <c r="GB100" s="54"/>
      <c r="GC100" s="54"/>
      <c r="GD100" s="54"/>
      <c r="GE100" s="54"/>
      <c r="GF100" s="54"/>
      <c r="GG100" s="54"/>
      <c r="GH100" s="54"/>
      <c r="GI100" s="54"/>
      <c r="GJ100" s="54"/>
      <c r="GK100" s="54"/>
      <c r="GL100" s="54"/>
      <c r="GM100" s="54"/>
      <c r="GN100" s="54"/>
      <c r="GO100" s="54"/>
      <c r="GP100" s="54"/>
      <c r="GQ100" s="54"/>
      <c r="GR100" s="54"/>
      <c r="GS100" s="54"/>
      <c r="GT100" s="54"/>
      <c r="GU100" s="54"/>
      <c r="GV100" s="54"/>
      <c r="GW100" s="54"/>
      <c r="GX100" s="54"/>
      <c r="GY100" s="54"/>
      <c r="GZ100" s="54"/>
      <c r="HA100" s="54"/>
      <c r="HB100" s="54"/>
      <c r="HC100" s="54"/>
      <c r="HD100" s="54"/>
      <c r="HE100" s="54"/>
      <c r="HF100" s="54"/>
      <c r="HG100" s="54"/>
      <c r="HH100" s="54"/>
      <c r="HI100" s="54"/>
      <c r="HJ100" s="54"/>
      <c r="HK100" s="54"/>
      <c r="HL100" s="54"/>
      <c r="HM100" s="54"/>
      <c r="HN100" s="54"/>
      <c r="HO100" s="54"/>
      <c r="HP100" s="54"/>
      <c r="HQ100" s="54"/>
      <c r="HR100" s="54"/>
      <c r="HS100" s="54"/>
      <c r="HT100" s="54"/>
      <c r="HU100" s="54"/>
      <c r="HV100" s="54"/>
      <c r="HW100" s="54"/>
      <c r="HX100" s="54"/>
      <c r="HY100" s="54"/>
      <c r="HZ100" s="54"/>
      <c r="IA100" s="54"/>
      <c r="IB100" s="54"/>
    </row>
    <row r="101" spans="1:236" ht="17.45" customHeight="1">
      <c r="A101" s="251" t="s">
        <v>1</v>
      </c>
      <c r="B101" s="237" t="s">
        <v>14</v>
      </c>
      <c r="C101" s="258"/>
      <c r="D101" s="259"/>
      <c r="E101" s="259"/>
      <c r="F101" s="259"/>
      <c r="G101" s="259"/>
      <c r="H101" s="259"/>
      <c r="I101" s="259"/>
      <c r="J101" s="259"/>
      <c r="K101" s="259"/>
      <c r="L101" s="130"/>
      <c r="M101" s="130"/>
      <c r="N101" s="130"/>
      <c r="O101" s="130"/>
      <c r="P101" s="130"/>
      <c r="Q101" s="174"/>
    </row>
    <row r="102" spans="1:236" ht="15" customHeight="1">
      <c r="A102" s="252"/>
      <c r="B102" s="238"/>
      <c r="C102" s="255" t="s">
        <v>409</v>
      </c>
      <c r="D102" s="255" t="s">
        <v>385</v>
      </c>
      <c r="E102" s="255"/>
      <c r="F102" s="256"/>
      <c r="G102" s="256"/>
      <c r="H102" s="256"/>
      <c r="I102" s="253"/>
      <c r="J102" s="253"/>
      <c r="K102" s="254"/>
      <c r="L102" s="220"/>
      <c r="M102" s="221"/>
      <c r="N102" s="221"/>
      <c r="O102" s="221"/>
      <c r="P102" s="221"/>
      <c r="Q102" s="222"/>
    </row>
    <row r="103" spans="1:236" ht="48" customHeight="1" thickBot="1">
      <c r="A103" s="252"/>
      <c r="B103" s="238"/>
      <c r="C103" s="257"/>
      <c r="D103" s="127" t="s">
        <v>382</v>
      </c>
      <c r="E103" s="127" t="s">
        <v>427</v>
      </c>
      <c r="F103" s="127" t="s">
        <v>383</v>
      </c>
      <c r="G103" s="127" t="s">
        <v>404</v>
      </c>
      <c r="H103" s="127" t="s">
        <v>411</v>
      </c>
      <c r="I103" s="127" t="s">
        <v>408</v>
      </c>
      <c r="J103" s="127" t="s">
        <v>405</v>
      </c>
      <c r="K103" s="142" t="s">
        <v>384</v>
      </c>
      <c r="L103" s="260" t="s">
        <v>420</v>
      </c>
      <c r="M103" s="218" t="s">
        <v>404</v>
      </c>
      <c r="N103" s="218" t="s">
        <v>411</v>
      </c>
      <c r="O103" s="127" t="s">
        <v>405</v>
      </c>
      <c r="P103" s="218" t="s">
        <v>417</v>
      </c>
      <c r="Q103" s="219" t="s">
        <v>384</v>
      </c>
    </row>
    <row r="104" spans="1:236" ht="16.5" customHeight="1" thickBot="1">
      <c r="A104" s="35">
        <v>1</v>
      </c>
      <c r="B104" s="36">
        <v>2</v>
      </c>
      <c r="C104" s="37">
        <v>3</v>
      </c>
      <c r="D104" s="37">
        <v>4</v>
      </c>
      <c r="E104" s="37">
        <v>5</v>
      </c>
      <c r="F104" s="37">
        <v>6</v>
      </c>
      <c r="G104" s="37">
        <v>7</v>
      </c>
      <c r="H104" s="37">
        <v>8</v>
      </c>
      <c r="I104" s="37">
        <v>9</v>
      </c>
      <c r="J104" s="37">
        <v>10</v>
      </c>
      <c r="K104" s="155">
        <v>11</v>
      </c>
      <c r="L104" s="261"/>
      <c r="M104" s="37">
        <v>13</v>
      </c>
      <c r="N104" s="37">
        <v>14</v>
      </c>
      <c r="O104" s="37">
        <v>15</v>
      </c>
      <c r="P104" s="37">
        <v>16</v>
      </c>
      <c r="Q104" s="37">
        <v>17</v>
      </c>
    </row>
    <row r="105" spans="1:236" ht="30.75" customHeight="1">
      <c r="A105" s="18"/>
      <c r="B105" s="81" t="s">
        <v>354</v>
      </c>
      <c r="C105" s="101">
        <f t="shared" ref="C105:M105" si="36">SUM(C106+C382)</f>
        <v>761029000</v>
      </c>
      <c r="D105" s="82">
        <f t="shared" si="36"/>
        <v>1862000</v>
      </c>
      <c r="E105" s="82">
        <f t="shared" si="36"/>
        <v>0</v>
      </c>
      <c r="F105" s="82">
        <f t="shared" si="36"/>
        <v>762891000</v>
      </c>
      <c r="G105" s="101">
        <f t="shared" si="36"/>
        <v>11800000</v>
      </c>
      <c r="H105" s="82">
        <f t="shared" si="36"/>
        <v>17000000</v>
      </c>
      <c r="I105" s="82">
        <f t="shared" si="36"/>
        <v>0</v>
      </c>
      <c r="J105" s="82">
        <f t="shared" si="36"/>
        <v>0</v>
      </c>
      <c r="K105" s="156">
        <f t="shared" si="36"/>
        <v>791691000</v>
      </c>
      <c r="L105" s="225">
        <f t="shared" ref="L105:Q105" si="37">SUM(L106+L382)</f>
        <v>0</v>
      </c>
      <c r="M105" s="156">
        <f t="shared" si="36"/>
        <v>0</v>
      </c>
      <c r="N105" s="82">
        <f t="shared" si="37"/>
        <v>0</v>
      </c>
      <c r="O105" s="82">
        <f t="shared" si="37"/>
        <v>17760000</v>
      </c>
      <c r="P105" s="82">
        <f t="shared" si="37"/>
        <v>17760000</v>
      </c>
      <c r="Q105" s="82">
        <f t="shared" si="37"/>
        <v>809451000</v>
      </c>
    </row>
    <row r="106" spans="1:236" ht="30" customHeight="1">
      <c r="A106" s="78">
        <v>400000</v>
      </c>
      <c r="B106" s="79" t="s">
        <v>355</v>
      </c>
      <c r="C106" s="80">
        <f>SUM(C107+C110+C115+C119+C130+C133+C141+C171+C186+C214+C225+C253+C323+C356+C363++C373+C376)</f>
        <v>761029000</v>
      </c>
      <c r="D106" s="80">
        <f>SUM(D108+D111+D113+D116+D119+D130+D133+D141+D171+D186+D225+D253+D323+D356+D363+D373+D376)</f>
        <v>1862000</v>
      </c>
      <c r="E106" s="80">
        <f>SUM(E108+E111+E113+E116+E119+E130+E133+E141+E171+E186+E225+E253+E323+E356+E363+E373+E376)</f>
        <v>0</v>
      </c>
      <c r="F106" s="80">
        <f>SUM(F108+F111+F113+F116+F119+F130+F133+F141+F171+F186+F214+F225+F253+F323+F356+F363+F373+F376)</f>
        <v>762891000</v>
      </c>
      <c r="G106" s="80">
        <f>SUM(G107+G111+G113+G116+G119+G130+G133+G141+G171+G186+G225+G253+G323+G356+G363+G373+G376)</f>
        <v>11422000</v>
      </c>
      <c r="H106" s="80">
        <f>SUM(H108+H111+H113+H116+H119+H130+H133+H141+H171+H186+H225+H253+H323+H356+H363+H373+H376)</f>
        <v>16665000</v>
      </c>
      <c r="I106" s="80">
        <f t="shared" ref="I106:J106" si="38">SUM(I108+I111+I113+I116+I119+I130+I133+I141+I171+I186+I214+I225+I253+I323+I356+I363+I373+I376)</f>
        <v>0</v>
      </c>
      <c r="J106" s="80">
        <f t="shared" si="38"/>
        <v>0</v>
      </c>
      <c r="K106" s="80">
        <f>SUM(K108+K111+K113+K116+K119+K130+K133+K141+K171+K186+K214+K225+K253+K323+K356+K363+K373+K376)</f>
        <v>790978000</v>
      </c>
      <c r="L106" s="80">
        <f t="shared" ref="L106:Q106" si="39">SUM(L108+L111+L113+L116+L119+L130+L133+L141+L171+L186+L214+L225+L253+L323+L356+L363+L373+L376)</f>
        <v>0</v>
      </c>
      <c r="M106" s="80">
        <f t="shared" si="39"/>
        <v>0</v>
      </c>
      <c r="N106" s="80">
        <f t="shared" si="39"/>
        <v>0</v>
      </c>
      <c r="O106" s="80">
        <f t="shared" si="39"/>
        <v>0</v>
      </c>
      <c r="P106" s="80">
        <f t="shared" si="39"/>
        <v>0</v>
      </c>
      <c r="Q106" s="80">
        <f t="shared" si="39"/>
        <v>790978000</v>
      </c>
    </row>
    <row r="107" spans="1:236" ht="30" customHeight="1">
      <c r="A107" s="105">
        <v>411000</v>
      </c>
      <c r="B107" s="106" t="s">
        <v>356</v>
      </c>
      <c r="C107" s="104">
        <f>SUM(C108)</f>
        <v>543640000</v>
      </c>
      <c r="D107" s="104">
        <f t="shared" ref="D107:Q107" si="40">SUM(D108)</f>
        <v>0</v>
      </c>
      <c r="E107" s="104">
        <f t="shared" si="40"/>
        <v>0</v>
      </c>
      <c r="F107" s="104">
        <f t="shared" si="40"/>
        <v>543640000</v>
      </c>
      <c r="G107" s="104">
        <f t="shared" si="40"/>
        <v>4600000</v>
      </c>
      <c r="H107" s="104">
        <f t="shared" si="40"/>
        <v>0</v>
      </c>
      <c r="I107" s="104">
        <f t="shared" si="40"/>
        <v>0</v>
      </c>
      <c r="J107" s="104">
        <f t="shared" si="40"/>
        <v>0</v>
      </c>
      <c r="K107" s="157">
        <f t="shared" si="40"/>
        <v>548240000</v>
      </c>
      <c r="L107" s="104">
        <f t="shared" si="40"/>
        <v>0</v>
      </c>
      <c r="M107" s="104">
        <f t="shared" si="40"/>
        <v>0</v>
      </c>
      <c r="N107" s="104">
        <f t="shared" si="40"/>
        <v>0</v>
      </c>
      <c r="O107" s="104">
        <f t="shared" si="40"/>
        <v>0</v>
      </c>
      <c r="P107" s="179">
        <f t="shared" si="40"/>
        <v>0</v>
      </c>
      <c r="Q107" s="179">
        <f t="shared" si="40"/>
        <v>548240000</v>
      </c>
    </row>
    <row r="108" spans="1:236" ht="20.100000000000001" customHeight="1">
      <c r="A108" s="21">
        <v>411100</v>
      </c>
      <c r="B108" s="66" t="s">
        <v>356</v>
      </c>
      <c r="C108" s="20">
        <v>543640000</v>
      </c>
      <c r="D108" s="20">
        <v>0</v>
      </c>
      <c r="E108" s="20">
        <v>0</v>
      </c>
      <c r="F108" s="20">
        <f>SUM(C108:E108)</f>
        <v>543640000</v>
      </c>
      <c r="G108" s="20">
        <v>4600000</v>
      </c>
      <c r="H108" s="20">
        <v>0</v>
      </c>
      <c r="I108" s="20">
        <f t="shared" ref="I108" si="41">SUM(I109)</f>
        <v>0</v>
      </c>
      <c r="J108" s="20">
        <v>0</v>
      </c>
      <c r="K108" s="146">
        <f t="shared" ref="K108" si="42">SUM(F108:J108)</f>
        <v>548240000</v>
      </c>
      <c r="L108" s="20">
        <v>0</v>
      </c>
      <c r="M108" s="20">
        <v>0</v>
      </c>
      <c r="N108" s="20">
        <v>0</v>
      </c>
      <c r="O108" s="120">
        <v>0</v>
      </c>
      <c r="P108" s="180">
        <f>SUM(L108:O108)</f>
        <v>0</v>
      </c>
      <c r="Q108" s="181">
        <f>SUM(K108+P108)</f>
        <v>548240000</v>
      </c>
      <c r="R108" s="133"/>
    </row>
    <row r="109" spans="1:236" ht="20.100000000000001" hidden="1" customHeight="1">
      <c r="A109" s="22">
        <v>411111</v>
      </c>
      <c r="B109" s="23" t="s">
        <v>85</v>
      </c>
      <c r="C109" s="24">
        <v>446000000</v>
      </c>
      <c r="D109" s="24">
        <v>0</v>
      </c>
      <c r="E109" s="217"/>
      <c r="F109" s="112">
        <f>SUM(C109+D109)</f>
        <v>446000000</v>
      </c>
      <c r="G109" s="100">
        <v>4300000</v>
      </c>
      <c r="H109" s="24">
        <v>0</v>
      </c>
      <c r="I109" s="60">
        <v>0</v>
      </c>
      <c r="J109" s="60">
        <v>0</v>
      </c>
      <c r="K109" s="158">
        <f>SUM(F109:J109)</f>
        <v>450300000</v>
      </c>
      <c r="L109" s="60">
        <v>0</v>
      </c>
      <c r="M109" s="60">
        <v>0</v>
      </c>
      <c r="N109" s="60">
        <v>0</v>
      </c>
      <c r="O109" s="60">
        <v>0</v>
      </c>
      <c r="P109" s="191">
        <v>0</v>
      </c>
      <c r="Q109" s="191">
        <v>0</v>
      </c>
    </row>
    <row r="110" spans="1:236" ht="20.100000000000001" customHeight="1">
      <c r="A110" s="105">
        <v>412000</v>
      </c>
      <c r="B110" s="103" t="s">
        <v>379</v>
      </c>
      <c r="C110" s="104">
        <f>SUM(C111+C113)</f>
        <v>97100000</v>
      </c>
      <c r="D110" s="104">
        <f t="shared" ref="D110:K110" si="43">SUM(D111+D113)</f>
        <v>0</v>
      </c>
      <c r="E110" s="104"/>
      <c r="F110" s="104">
        <f t="shared" si="43"/>
        <v>97100000</v>
      </c>
      <c r="G110" s="104">
        <f t="shared" si="43"/>
        <v>1200000</v>
      </c>
      <c r="H110" s="104">
        <f t="shared" si="43"/>
        <v>0</v>
      </c>
      <c r="I110" s="104">
        <f t="shared" si="43"/>
        <v>0</v>
      </c>
      <c r="J110" s="104">
        <f t="shared" si="43"/>
        <v>0</v>
      </c>
      <c r="K110" s="157">
        <f t="shared" si="43"/>
        <v>98300000</v>
      </c>
      <c r="L110" s="104">
        <f t="shared" ref="L110:Q110" si="44">SUM(L111+L113)</f>
        <v>0</v>
      </c>
      <c r="M110" s="104">
        <f t="shared" si="44"/>
        <v>0</v>
      </c>
      <c r="N110" s="104">
        <f t="shared" si="44"/>
        <v>0</v>
      </c>
      <c r="O110" s="104">
        <f t="shared" si="44"/>
        <v>0</v>
      </c>
      <c r="P110" s="179">
        <f t="shared" si="44"/>
        <v>0</v>
      </c>
      <c r="Q110" s="179">
        <f t="shared" si="44"/>
        <v>98300000</v>
      </c>
    </row>
    <row r="111" spans="1:236" ht="20.100000000000001" customHeight="1">
      <c r="A111" s="38">
        <v>412100</v>
      </c>
      <c r="B111" s="19" t="s">
        <v>86</v>
      </c>
      <c r="C111" s="20">
        <v>75500000</v>
      </c>
      <c r="D111" s="20">
        <v>0</v>
      </c>
      <c r="E111" s="20">
        <v>0</v>
      </c>
      <c r="F111" s="20">
        <f t="shared" ref="F111:F113" si="45">SUM(C111:E111)</f>
        <v>75500000</v>
      </c>
      <c r="G111" s="20">
        <v>900000</v>
      </c>
      <c r="H111" s="20">
        <v>0</v>
      </c>
      <c r="I111" s="20">
        <f t="shared" ref="I111" si="46">SUM(I112)</f>
        <v>0</v>
      </c>
      <c r="J111" s="20">
        <v>0</v>
      </c>
      <c r="K111" s="146">
        <f t="shared" ref="K111" si="47">SUM(F111:J111)</f>
        <v>76400000</v>
      </c>
      <c r="L111" s="20">
        <v>0</v>
      </c>
      <c r="M111" s="20">
        <v>0</v>
      </c>
      <c r="N111" s="20">
        <v>0</v>
      </c>
      <c r="O111" s="120">
        <v>0</v>
      </c>
      <c r="P111" s="180">
        <f>SUM(L111:O111)</f>
        <v>0</v>
      </c>
      <c r="Q111" s="181">
        <f>SUM(K111+P111)</f>
        <v>76400000</v>
      </c>
    </row>
    <row r="112" spans="1:236" ht="20.100000000000001" hidden="1" customHeight="1">
      <c r="A112" s="73">
        <v>412111</v>
      </c>
      <c r="B112" s="58" t="s">
        <v>86</v>
      </c>
      <c r="C112" s="24">
        <v>57950000</v>
      </c>
      <c r="D112" s="59">
        <v>0</v>
      </c>
      <c r="E112" s="59"/>
      <c r="F112" s="20">
        <f t="shared" si="45"/>
        <v>57950000</v>
      </c>
      <c r="G112" s="108">
        <v>500000</v>
      </c>
      <c r="H112" s="59">
        <v>0</v>
      </c>
      <c r="I112" s="74">
        <v>0</v>
      </c>
      <c r="J112" s="74">
        <v>0</v>
      </c>
      <c r="K112" s="146">
        <f t="shared" ref="K112" si="48">SUM(F112:J112)</f>
        <v>58450000</v>
      </c>
      <c r="L112" s="74">
        <v>0</v>
      </c>
      <c r="M112" s="74">
        <v>0</v>
      </c>
      <c r="N112" s="74">
        <v>0</v>
      </c>
      <c r="O112" s="175">
        <v>0</v>
      </c>
      <c r="P112" s="182">
        <v>0</v>
      </c>
      <c r="Q112" s="183">
        <v>0</v>
      </c>
    </row>
    <row r="113" spans="1:18" ht="19.5" customHeight="1">
      <c r="A113" s="38">
        <v>412200</v>
      </c>
      <c r="B113" s="19" t="s">
        <v>87</v>
      </c>
      <c r="C113" s="20">
        <v>21600000</v>
      </c>
      <c r="D113" s="20">
        <v>0</v>
      </c>
      <c r="E113" s="20">
        <v>0</v>
      </c>
      <c r="F113" s="20">
        <f t="shared" si="45"/>
        <v>21600000</v>
      </c>
      <c r="G113" s="20">
        <v>300000</v>
      </c>
      <c r="H113" s="20">
        <v>0</v>
      </c>
      <c r="I113" s="20">
        <f t="shared" ref="I113" si="49">SUM(I114)</f>
        <v>0</v>
      </c>
      <c r="J113" s="20">
        <v>0</v>
      </c>
      <c r="K113" s="146">
        <f t="shared" ref="K113" si="50">SUM(F113:J113)</f>
        <v>21900000</v>
      </c>
      <c r="L113" s="20">
        <v>0</v>
      </c>
      <c r="M113" s="20">
        <v>0</v>
      </c>
      <c r="N113" s="20">
        <v>0</v>
      </c>
      <c r="O113" s="120">
        <v>0</v>
      </c>
      <c r="P113" s="180">
        <f>SUM(L113:O113)</f>
        <v>0</v>
      </c>
      <c r="Q113" s="181">
        <f>SUM(K113+P113)</f>
        <v>21900000</v>
      </c>
    </row>
    <row r="114" spans="1:18" ht="19.5" hidden="1" customHeight="1">
      <c r="A114" s="73">
        <v>412211</v>
      </c>
      <c r="B114" s="58" t="s">
        <v>87</v>
      </c>
      <c r="C114" s="24">
        <v>22777000</v>
      </c>
      <c r="D114" s="24">
        <v>0</v>
      </c>
      <c r="E114" s="217"/>
      <c r="F114" s="112">
        <f>SUM(C114+D114)</f>
        <v>22777000</v>
      </c>
      <c r="G114" s="100">
        <v>220000</v>
      </c>
      <c r="H114" s="24">
        <v>0</v>
      </c>
      <c r="I114" s="60">
        <v>0</v>
      </c>
      <c r="J114" s="60">
        <v>0</v>
      </c>
      <c r="K114" s="158">
        <f>SUM(F114:J114)</f>
        <v>22997000</v>
      </c>
      <c r="L114" s="60">
        <v>0</v>
      </c>
      <c r="M114" s="60">
        <v>0</v>
      </c>
      <c r="N114" s="60">
        <v>0</v>
      </c>
      <c r="O114" s="176">
        <v>0</v>
      </c>
      <c r="P114" s="184">
        <v>0</v>
      </c>
      <c r="Q114" s="184">
        <v>0</v>
      </c>
    </row>
    <row r="115" spans="1:18" ht="19.5" customHeight="1">
      <c r="A115" s="107">
        <v>413000</v>
      </c>
      <c r="B115" s="106" t="s">
        <v>88</v>
      </c>
      <c r="C115" s="104">
        <f>SUM(C116)</f>
        <v>1800000</v>
      </c>
      <c r="D115" s="104">
        <f t="shared" ref="D115:Q115" si="51">SUM(D116)</f>
        <v>0</v>
      </c>
      <c r="E115" s="104">
        <f t="shared" si="51"/>
        <v>0</v>
      </c>
      <c r="F115" s="104">
        <f t="shared" si="51"/>
        <v>1800000</v>
      </c>
      <c r="G115" s="104">
        <f t="shared" si="51"/>
        <v>1250000</v>
      </c>
      <c r="H115" s="104">
        <f t="shared" si="51"/>
        <v>0</v>
      </c>
      <c r="I115" s="104">
        <f t="shared" si="51"/>
        <v>0</v>
      </c>
      <c r="J115" s="104">
        <f t="shared" si="51"/>
        <v>0</v>
      </c>
      <c r="K115" s="157">
        <f t="shared" si="51"/>
        <v>3050000</v>
      </c>
      <c r="L115" s="104">
        <f t="shared" si="51"/>
        <v>0</v>
      </c>
      <c r="M115" s="104">
        <f t="shared" si="51"/>
        <v>0</v>
      </c>
      <c r="N115" s="104">
        <f t="shared" si="51"/>
        <v>0</v>
      </c>
      <c r="O115" s="177">
        <f t="shared" si="51"/>
        <v>0</v>
      </c>
      <c r="P115" s="185">
        <f t="shared" si="51"/>
        <v>0</v>
      </c>
      <c r="Q115" s="185">
        <f t="shared" si="51"/>
        <v>3050000</v>
      </c>
    </row>
    <row r="116" spans="1:18" ht="20.100000000000001" customHeight="1">
      <c r="A116" s="38">
        <v>413100</v>
      </c>
      <c r="B116" s="19" t="s">
        <v>88</v>
      </c>
      <c r="C116" s="20">
        <v>1800000</v>
      </c>
      <c r="D116" s="20">
        <v>0</v>
      </c>
      <c r="E116" s="20">
        <v>0</v>
      </c>
      <c r="F116" s="20">
        <f>SUM(C116:E116)</f>
        <v>1800000</v>
      </c>
      <c r="G116" s="20">
        <v>1250000</v>
      </c>
      <c r="H116" s="20">
        <v>0</v>
      </c>
      <c r="I116" s="20">
        <f t="shared" ref="I116" si="52">SUM(I117:I118)</f>
        <v>0</v>
      </c>
      <c r="J116" s="20">
        <v>0</v>
      </c>
      <c r="K116" s="146">
        <f t="shared" ref="K116" si="53">SUM(F116:J116)</f>
        <v>3050000</v>
      </c>
      <c r="L116" s="20">
        <v>0</v>
      </c>
      <c r="M116" s="20">
        <v>0</v>
      </c>
      <c r="N116" s="20">
        <v>0</v>
      </c>
      <c r="O116" s="120">
        <v>0</v>
      </c>
      <c r="P116" s="186">
        <f>SUM(L116:O116)</f>
        <v>0</v>
      </c>
      <c r="Q116" s="181">
        <f>SUM(K116+P116)</f>
        <v>3050000</v>
      </c>
      <c r="R116" s="133"/>
    </row>
    <row r="117" spans="1:18" ht="20.100000000000001" hidden="1" customHeight="1">
      <c r="A117" s="22">
        <v>413142</v>
      </c>
      <c r="B117" s="23" t="s">
        <v>89</v>
      </c>
      <c r="C117" s="24">
        <v>0</v>
      </c>
      <c r="D117" s="24">
        <v>0</v>
      </c>
      <c r="E117" s="24"/>
      <c r="F117" s="24">
        <v>0</v>
      </c>
      <c r="G117" s="24">
        <v>1500000</v>
      </c>
      <c r="H117" s="24">
        <v>0</v>
      </c>
      <c r="I117" s="24">
        <v>0</v>
      </c>
      <c r="J117" s="24">
        <v>0</v>
      </c>
      <c r="K117" s="158">
        <f>SUM(F117:J117)</f>
        <v>1500000</v>
      </c>
      <c r="L117" s="24">
        <v>0</v>
      </c>
      <c r="M117" s="24">
        <v>0</v>
      </c>
      <c r="N117" s="24">
        <v>0</v>
      </c>
      <c r="O117" s="118">
        <v>0</v>
      </c>
      <c r="P117" s="187">
        <v>0</v>
      </c>
      <c r="Q117" s="187">
        <v>0</v>
      </c>
    </row>
    <row r="118" spans="1:18" ht="20.100000000000001" hidden="1" customHeight="1">
      <c r="A118" s="22">
        <v>413151</v>
      </c>
      <c r="B118" s="23" t="s">
        <v>90</v>
      </c>
      <c r="C118" s="24">
        <v>1312000</v>
      </c>
      <c r="D118" s="24">
        <v>0</v>
      </c>
      <c r="E118" s="217"/>
      <c r="F118" s="112">
        <f>SUM(C118+D118)</f>
        <v>1312000</v>
      </c>
      <c r="G118" s="24">
        <v>0</v>
      </c>
      <c r="H118" s="24">
        <v>0</v>
      </c>
      <c r="I118" s="24">
        <v>0</v>
      </c>
      <c r="J118" s="24">
        <v>0</v>
      </c>
      <c r="K118" s="158">
        <f>SUM(F118:J118)</f>
        <v>1312000</v>
      </c>
      <c r="L118" s="24">
        <v>0</v>
      </c>
      <c r="M118" s="24">
        <v>0</v>
      </c>
      <c r="N118" s="24">
        <v>0</v>
      </c>
      <c r="O118" s="118">
        <v>0</v>
      </c>
      <c r="P118" s="187">
        <v>0</v>
      </c>
      <c r="Q118" s="187">
        <v>0</v>
      </c>
    </row>
    <row r="119" spans="1:18" ht="20.100000000000001" customHeight="1">
      <c r="A119" s="75">
        <v>414000</v>
      </c>
      <c r="B119" s="76" t="s">
        <v>357</v>
      </c>
      <c r="C119" s="77">
        <f>SUM(C123+C127)</f>
        <v>5600000</v>
      </c>
      <c r="D119" s="77">
        <f t="shared" ref="D119:J119" si="54">SUM(D123+D127)</f>
        <v>0</v>
      </c>
      <c r="E119" s="77">
        <f t="shared" si="54"/>
        <v>0</v>
      </c>
      <c r="F119" s="77">
        <f t="shared" si="54"/>
        <v>5600000</v>
      </c>
      <c r="G119" s="77">
        <f>SUM(G122+G123+G127)</f>
        <v>100000</v>
      </c>
      <c r="H119" s="77">
        <f t="shared" si="54"/>
        <v>0</v>
      </c>
      <c r="I119" s="77">
        <f t="shared" si="54"/>
        <v>0</v>
      </c>
      <c r="J119" s="77">
        <f t="shared" si="54"/>
        <v>0</v>
      </c>
      <c r="K119" s="159">
        <f>SUM(K122+K123+K127)</f>
        <v>5700000</v>
      </c>
      <c r="L119" s="77">
        <f t="shared" ref="L119:Q119" si="55">SUM(L123+L127)</f>
        <v>0</v>
      </c>
      <c r="M119" s="77">
        <f t="shared" si="55"/>
        <v>0</v>
      </c>
      <c r="N119" s="77">
        <f t="shared" si="55"/>
        <v>0</v>
      </c>
      <c r="O119" s="178">
        <f t="shared" si="55"/>
        <v>0</v>
      </c>
      <c r="P119" s="188">
        <f t="shared" si="55"/>
        <v>0</v>
      </c>
      <c r="Q119" s="188">
        <f t="shared" si="55"/>
        <v>5700000</v>
      </c>
    </row>
    <row r="120" spans="1:18" ht="20.100000000000001" hidden="1" customHeight="1">
      <c r="A120" s="22">
        <v>414100</v>
      </c>
      <c r="B120" s="23" t="s">
        <v>91</v>
      </c>
      <c r="C120" s="24">
        <f>SUM(D120:K120)</f>
        <v>0</v>
      </c>
      <c r="D120" s="24"/>
      <c r="E120" s="24"/>
      <c r="F120" s="24"/>
      <c r="G120" s="24"/>
      <c r="H120" s="24"/>
      <c r="I120" s="24"/>
      <c r="J120" s="24"/>
      <c r="K120" s="147"/>
      <c r="L120" s="24"/>
      <c r="M120" s="24"/>
      <c r="N120" s="24"/>
      <c r="O120" s="118"/>
      <c r="P120" s="187"/>
      <c r="Q120" s="187"/>
    </row>
    <row r="121" spans="1:18" ht="20.100000000000001" hidden="1" customHeight="1">
      <c r="A121" s="22">
        <v>414200</v>
      </c>
      <c r="B121" s="23" t="s">
        <v>92</v>
      </c>
      <c r="C121" s="24">
        <f>SUM(D121:K121)</f>
        <v>0</v>
      </c>
      <c r="D121" s="24"/>
      <c r="E121" s="24"/>
      <c r="F121" s="24"/>
      <c r="G121" s="24"/>
      <c r="H121" s="24"/>
      <c r="I121" s="24"/>
      <c r="J121" s="24"/>
      <c r="K121" s="147"/>
      <c r="L121" s="24"/>
      <c r="M121" s="24"/>
      <c r="N121" s="24"/>
      <c r="O121" s="118"/>
      <c r="P121" s="187"/>
      <c r="Q121" s="187"/>
    </row>
    <row r="122" spans="1:18" ht="20.100000000000001" customHeight="1">
      <c r="A122" s="21">
        <v>414100</v>
      </c>
      <c r="B122" s="128" t="s">
        <v>402</v>
      </c>
      <c r="C122" s="20">
        <v>0</v>
      </c>
      <c r="D122" s="20">
        <v>0</v>
      </c>
      <c r="E122" s="20">
        <v>0</v>
      </c>
      <c r="F122" s="20">
        <f t="shared" ref="F122:F127" si="56">SUM(C122:E122)</f>
        <v>0</v>
      </c>
      <c r="G122" s="20">
        <v>0</v>
      </c>
      <c r="H122" s="20"/>
      <c r="I122" s="20"/>
      <c r="J122" s="20"/>
      <c r="K122" s="146">
        <f t="shared" ref="K122:K127" si="57">SUM(F122:J122)</f>
        <v>0</v>
      </c>
      <c r="L122" s="20"/>
      <c r="M122" s="20"/>
      <c r="N122" s="20"/>
      <c r="O122" s="120"/>
      <c r="P122" s="186">
        <f>SUM(L122:O122)</f>
        <v>0</v>
      </c>
      <c r="Q122" s="181">
        <f>SUM(K122+P122)</f>
        <v>0</v>
      </c>
    </row>
    <row r="123" spans="1:18" ht="20.100000000000001" customHeight="1">
      <c r="A123" s="38">
        <v>414300</v>
      </c>
      <c r="B123" s="19" t="s">
        <v>93</v>
      </c>
      <c r="C123" s="20">
        <v>4200000</v>
      </c>
      <c r="D123" s="20">
        <v>0</v>
      </c>
      <c r="E123" s="20">
        <v>0</v>
      </c>
      <c r="F123" s="20">
        <f t="shared" si="56"/>
        <v>4200000</v>
      </c>
      <c r="G123" s="20">
        <v>0</v>
      </c>
      <c r="H123" s="20">
        <v>0</v>
      </c>
      <c r="I123" s="20">
        <f t="shared" ref="I123" si="58">SUM(I124:I125)</f>
        <v>0</v>
      </c>
      <c r="J123" s="20">
        <v>0</v>
      </c>
      <c r="K123" s="146">
        <f t="shared" si="57"/>
        <v>4200000</v>
      </c>
      <c r="L123" s="20">
        <v>0</v>
      </c>
      <c r="M123" s="20">
        <v>0</v>
      </c>
      <c r="N123" s="20">
        <v>0</v>
      </c>
      <c r="O123" s="120">
        <v>0</v>
      </c>
      <c r="P123" s="186">
        <f>SUM(L123:O123)</f>
        <v>0</v>
      </c>
      <c r="Q123" s="181">
        <f>SUM(K123+P123)</f>
        <v>4200000</v>
      </c>
    </row>
    <row r="124" spans="1:18" ht="20.100000000000001" hidden="1" customHeight="1">
      <c r="A124" s="22">
        <v>414311</v>
      </c>
      <c r="B124" s="23" t="s">
        <v>94</v>
      </c>
      <c r="C124" s="24">
        <v>2600000</v>
      </c>
      <c r="D124" s="24">
        <v>0</v>
      </c>
      <c r="E124" s="217"/>
      <c r="F124" s="20">
        <f t="shared" si="56"/>
        <v>2600000</v>
      </c>
      <c r="G124" s="24">
        <v>0</v>
      </c>
      <c r="H124" s="24">
        <v>0</v>
      </c>
      <c r="I124" s="24">
        <v>0</v>
      </c>
      <c r="J124" s="24">
        <v>0</v>
      </c>
      <c r="K124" s="146">
        <f t="shared" si="57"/>
        <v>2600000</v>
      </c>
      <c r="L124" s="24">
        <v>0</v>
      </c>
      <c r="M124" s="24">
        <v>0</v>
      </c>
      <c r="N124" s="24">
        <v>0</v>
      </c>
      <c r="O124" s="118">
        <v>0</v>
      </c>
      <c r="P124" s="189">
        <v>0</v>
      </c>
      <c r="Q124" s="187">
        <v>0</v>
      </c>
    </row>
    <row r="125" spans="1:18" ht="20.100000000000001" hidden="1" customHeight="1">
      <c r="A125" s="22">
        <v>414314</v>
      </c>
      <c r="B125" s="23" t="s">
        <v>95</v>
      </c>
      <c r="C125" s="24">
        <v>100000</v>
      </c>
      <c r="D125" s="24">
        <v>0</v>
      </c>
      <c r="E125" s="217"/>
      <c r="F125" s="20">
        <f t="shared" si="56"/>
        <v>100000</v>
      </c>
      <c r="G125" s="24">
        <v>0</v>
      </c>
      <c r="H125" s="24">
        <v>0</v>
      </c>
      <c r="I125" s="24">
        <v>0</v>
      </c>
      <c r="J125" s="24">
        <v>0</v>
      </c>
      <c r="K125" s="146">
        <f t="shared" si="57"/>
        <v>100000</v>
      </c>
      <c r="L125" s="24">
        <v>0</v>
      </c>
      <c r="M125" s="24">
        <v>0</v>
      </c>
      <c r="N125" s="24">
        <v>0</v>
      </c>
      <c r="O125" s="118">
        <v>0</v>
      </c>
      <c r="P125" s="189">
        <v>0</v>
      </c>
      <c r="Q125" s="187">
        <v>0</v>
      </c>
    </row>
    <row r="126" spans="1:18" ht="15.75" hidden="1" customHeight="1">
      <c r="A126" s="25" t="s">
        <v>3</v>
      </c>
      <c r="B126" s="39" t="s">
        <v>15</v>
      </c>
      <c r="C126" s="29">
        <v>4</v>
      </c>
      <c r="D126" s="29">
        <v>5</v>
      </c>
      <c r="E126" s="29"/>
      <c r="F126" s="20">
        <f t="shared" si="56"/>
        <v>9</v>
      </c>
      <c r="G126" s="29">
        <v>7</v>
      </c>
      <c r="H126" s="29">
        <v>8</v>
      </c>
      <c r="I126" s="29">
        <v>9</v>
      </c>
      <c r="J126" s="29"/>
      <c r="K126" s="146">
        <f t="shared" si="57"/>
        <v>33</v>
      </c>
      <c r="L126" s="29"/>
      <c r="M126" s="29"/>
      <c r="N126" s="29"/>
      <c r="O126" s="169"/>
      <c r="P126" s="190"/>
      <c r="Q126" s="190"/>
    </row>
    <row r="127" spans="1:18" ht="39.950000000000003" customHeight="1">
      <c r="A127" s="38">
        <v>414400</v>
      </c>
      <c r="B127" s="19" t="s">
        <v>96</v>
      </c>
      <c r="C127" s="20">
        <v>1400000</v>
      </c>
      <c r="D127" s="20">
        <v>0</v>
      </c>
      <c r="E127" s="20">
        <v>0</v>
      </c>
      <c r="F127" s="20">
        <f t="shared" si="56"/>
        <v>1400000</v>
      </c>
      <c r="G127" s="20">
        <v>100000</v>
      </c>
      <c r="H127" s="20">
        <v>0</v>
      </c>
      <c r="I127" s="20">
        <f t="shared" ref="I127" si="59">I128+I129</f>
        <v>0</v>
      </c>
      <c r="J127" s="20">
        <v>0</v>
      </c>
      <c r="K127" s="146">
        <f t="shared" si="57"/>
        <v>1500000</v>
      </c>
      <c r="L127" s="20">
        <v>0</v>
      </c>
      <c r="M127" s="20">
        <v>0</v>
      </c>
      <c r="N127" s="20">
        <v>0</v>
      </c>
      <c r="O127" s="120">
        <v>0</v>
      </c>
      <c r="P127" s="186">
        <f>SUM(L127:O127)</f>
        <v>0</v>
      </c>
      <c r="Q127" s="181">
        <f>SUM(K127+P127)</f>
        <v>1500000</v>
      </c>
    </row>
    <row r="128" spans="1:18" ht="20.100000000000001" hidden="1" customHeight="1">
      <c r="A128" s="22">
        <v>414411</v>
      </c>
      <c r="B128" s="23" t="s">
        <v>97</v>
      </c>
      <c r="C128" s="24">
        <v>300000</v>
      </c>
      <c r="D128" s="24">
        <v>0</v>
      </c>
      <c r="E128" s="217"/>
      <c r="F128" s="112">
        <f>SUM(C128+D128)</f>
        <v>300000</v>
      </c>
      <c r="G128" s="24">
        <v>100000</v>
      </c>
      <c r="H128" s="24">
        <v>0</v>
      </c>
      <c r="I128" s="24">
        <v>0</v>
      </c>
      <c r="J128" s="24">
        <v>0</v>
      </c>
      <c r="K128" s="158">
        <f>SUM(F128:J128)</f>
        <v>400000</v>
      </c>
      <c r="L128" s="24">
        <v>0</v>
      </c>
      <c r="M128" s="24">
        <v>0</v>
      </c>
      <c r="N128" s="24">
        <v>0</v>
      </c>
      <c r="O128" s="24">
        <v>0</v>
      </c>
      <c r="P128" s="171">
        <v>0</v>
      </c>
      <c r="Q128" s="171">
        <v>0</v>
      </c>
    </row>
    <row r="129" spans="1:236" ht="20.100000000000001" hidden="1" customHeight="1">
      <c r="A129" s="22">
        <v>414419</v>
      </c>
      <c r="B129" s="23" t="s">
        <v>98</v>
      </c>
      <c r="C129" s="24">
        <v>800000</v>
      </c>
      <c r="D129" s="24">
        <v>0</v>
      </c>
      <c r="E129" s="217"/>
      <c r="F129" s="112">
        <f>SUM(C129+D129)</f>
        <v>800000</v>
      </c>
      <c r="G129" s="24">
        <v>0</v>
      </c>
      <c r="H129" s="24">
        <v>0</v>
      </c>
      <c r="I129" s="24">
        <v>0</v>
      </c>
      <c r="J129" s="24">
        <v>0</v>
      </c>
      <c r="K129" s="158">
        <f>SUM(F129:J129)</f>
        <v>800000</v>
      </c>
      <c r="L129" s="24">
        <v>0</v>
      </c>
      <c r="M129" s="24">
        <v>0</v>
      </c>
      <c r="N129" s="24">
        <v>0</v>
      </c>
      <c r="O129" s="24">
        <v>0</v>
      </c>
      <c r="P129" s="24">
        <v>0</v>
      </c>
      <c r="Q129" s="24">
        <v>0</v>
      </c>
    </row>
    <row r="130" spans="1:236" ht="20.100000000000001" customHeight="1">
      <c r="A130" s="75">
        <v>415000</v>
      </c>
      <c r="B130" s="76" t="s">
        <v>358</v>
      </c>
      <c r="C130" s="77">
        <f t="shared" ref="C130:Q131" si="60">SUM(C131)</f>
        <v>9852000</v>
      </c>
      <c r="D130" s="77">
        <f t="shared" si="60"/>
        <v>0</v>
      </c>
      <c r="E130" s="77"/>
      <c r="F130" s="77">
        <f t="shared" si="60"/>
        <v>9852000</v>
      </c>
      <c r="G130" s="77">
        <f t="shared" si="60"/>
        <v>0</v>
      </c>
      <c r="H130" s="77">
        <f t="shared" si="60"/>
        <v>0</v>
      </c>
      <c r="I130" s="77">
        <f t="shared" si="60"/>
        <v>0</v>
      </c>
      <c r="J130" s="77">
        <f t="shared" si="60"/>
        <v>0</v>
      </c>
      <c r="K130" s="159">
        <f t="shared" si="60"/>
        <v>9852000</v>
      </c>
      <c r="L130" s="77">
        <f t="shared" si="60"/>
        <v>0</v>
      </c>
      <c r="M130" s="77">
        <f t="shared" si="60"/>
        <v>0</v>
      </c>
      <c r="N130" s="77">
        <f t="shared" si="60"/>
        <v>0</v>
      </c>
      <c r="O130" s="77">
        <f t="shared" si="60"/>
        <v>0</v>
      </c>
      <c r="P130" s="173">
        <f t="shared" si="60"/>
        <v>0</v>
      </c>
      <c r="Q130" s="173">
        <f t="shared" si="60"/>
        <v>9852000</v>
      </c>
    </row>
    <row r="131" spans="1:236" ht="20.100000000000001" customHeight="1">
      <c r="A131" s="38">
        <v>415100</v>
      </c>
      <c r="B131" s="19" t="s">
        <v>99</v>
      </c>
      <c r="C131" s="20">
        <v>9852000</v>
      </c>
      <c r="D131" s="20">
        <v>0</v>
      </c>
      <c r="E131" s="20">
        <v>0</v>
      </c>
      <c r="F131" s="20">
        <f>SUM(C131:E131)</f>
        <v>9852000</v>
      </c>
      <c r="G131" s="20">
        <v>0</v>
      </c>
      <c r="H131" s="20">
        <v>0</v>
      </c>
      <c r="I131" s="20">
        <f t="shared" si="60"/>
        <v>0</v>
      </c>
      <c r="J131" s="20">
        <v>0</v>
      </c>
      <c r="K131" s="146">
        <f t="shared" ref="K131" si="61">SUM(F131:J131)</f>
        <v>9852000</v>
      </c>
      <c r="L131" s="20">
        <v>0</v>
      </c>
      <c r="M131" s="20">
        <v>0</v>
      </c>
      <c r="N131" s="20">
        <v>0</v>
      </c>
      <c r="O131" s="120">
        <v>0</v>
      </c>
      <c r="P131" s="186">
        <f>SUM(L131:O131)</f>
        <v>0</v>
      </c>
      <c r="Q131" s="181">
        <f>SUM(K131+P131)</f>
        <v>9852000</v>
      </c>
    </row>
    <row r="132" spans="1:236" ht="20.100000000000001" hidden="1" customHeight="1">
      <c r="A132" s="22">
        <v>415112</v>
      </c>
      <c r="B132" s="23" t="s">
        <v>100</v>
      </c>
      <c r="C132" s="24">
        <v>9500000</v>
      </c>
      <c r="D132" s="24">
        <v>0</v>
      </c>
      <c r="E132" s="217"/>
      <c r="F132" s="112">
        <f>SUM(C132+D132)</f>
        <v>9500000</v>
      </c>
      <c r="G132" s="24">
        <v>0</v>
      </c>
      <c r="H132" s="24">
        <v>0</v>
      </c>
      <c r="I132" s="60">
        <v>0</v>
      </c>
      <c r="J132" s="60">
        <v>0</v>
      </c>
      <c r="K132" s="158">
        <f>SUM(F132:J132)</f>
        <v>9500000</v>
      </c>
      <c r="L132" s="60">
        <v>0</v>
      </c>
      <c r="M132" s="60">
        <v>0</v>
      </c>
      <c r="N132" s="60">
        <v>0</v>
      </c>
      <c r="O132" s="176">
        <v>0</v>
      </c>
      <c r="P132" s="184">
        <v>0</v>
      </c>
      <c r="Q132" s="184">
        <v>0</v>
      </c>
    </row>
    <row r="133" spans="1:236" ht="20.100000000000001" customHeight="1">
      <c r="A133" s="75">
        <v>416000</v>
      </c>
      <c r="B133" s="76" t="s">
        <v>101</v>
      </c>
      <c r="C133" s="77">
        <f t="shared" ref="C133:Q133" si="62">SUM(C134)</f>
        <v>6000000</v>
      </c>
      <c r="D133" s="77">
        <f t="shared" si="62"/>
        <v>0</v>
      </c>
      <c r="E133" s="77">
        <f t="shared" si="62"/>
        <v>0</v>
      </c>
      <c r="F133" s="77">
        <f t="shared" si="62"/>
        <v>6000000</v>
      </c>
      <c r="G133" s="77">
        <f t="shared" si="62"/>
        <v>200000</v>
      </c>
      <c r="H133" s="77">
        <f t="shared" si="62"/>
        <v>0</v>
      </c>
      <c r="I133" s="77">
        <f t="shared" si="62"/>
        <v>0</v>
      </c>
      <c r="J133" s="77">
        <f t="shared" si="62"/>
        <v>0</v>
      </c>
      <c r="K133" s="159">
        <f t="shared" si="62"/>
        <v>6200000</v>
      </c>
      <c r="L133" s="77">
        <f t="shared" si="62"/>
        <v>0</v>
      </c>
      <c r="M133" s="77">
        <f t="shared" si="62"/>
        <v>0</v>
      </c>
      <c r="N133" s="77">
        <f t="shared" si="62"/>
        <v>0</v>
      </c>
      <c r="O133" s="178">
        <f t="shared" si="62"/>
        <v>0</v>
      </c>
      <c r="P133" s="188">
        <f t="shared" si="62"/>
        <v>0</v>
      </c>
      <c r="Q133" s="188">
        <f t="shared" si="62"/>
        <v>6200000</v>
      </c>
    </row>
    <row r="134" spans="1:236" ht="20.100000000000001" customHeight="1">
      <c r="A134" s="38">
        <v>416100</v>
      </c>
      <c r="B134" s="19" t="s">
        <v>102</v>
      </c>
      <c r="C134" s="20">
        <v>6000000</v>
      </c>
      <c r="D134" s="20">
        <v>0</v>
      </c>
      <c r="E134" s="20">
        <v>0</v>
      </c>
      <c r="F134" s="20">
        <f>SUM(C134:E134)</f>
        <v>6000000</v>
      </c>
      <c r="G134" s="20">
        <v>200000</v>
      </c>
      <c r="H134" s="20">
        <v>0</v>
      </c>
      <c r="I134" s="20">
        <f t="shared" ref="I134" si="63">SUM(I135:I136)</f>
        <v>0</v>
      </c>
      <c r="J134" s="20">
        <v>0</v>
      </c>
      <c r="K134" s="146">
        <f t="shared" ref="K134" si="64">SUM(F134:J134)</f>
        <v>6200000</v>
      </c>
      <c r="L134" s="20">
        <v>0</v>
      </c>
      <c r="M134" s="20">
        <v>0</v>
      </c>
      <c r="N134" s="20">
        <v>0</v>
      </c>
      <c r="O134" s="120">
        <v>0</v>
      </c>
      <c r="P134" s="186">
        <f>SUM(L134:O134)</f>
        <v>0</v>
      </c>
      <c r="Q134" s="181">
        <f>SUM(K134+P134)</f>
        <v>6200000</v>
      </c>
    </row>
    <row r="135" spans="1:236" ht="20.100000000000001" hidden="1" customHeight="1">
      <c r="A135" s="22">
        <v>416111</v>
      </c>
      <c r="B135" s="23" t="s">
        <v>103</v>
      </c>
      <c r="C135" s="24">
        <v>4500000</v>
      </c>
      <c r="D135" s="24">
        <v>0</v>
      </c>
      <c r="E135" s="217"/>
      <c r="F135" s="112">
        <f>SUM(C135+D135)</f>
        <v>4500000</v>
      </c>
      <c r="G135" s="24">
        <v>200000</v>
      </c>
      <c r="H135" s="24">
        <v>0</v>
      </c>
      <c r="I135" s="60">
        <v>0</v>
      </c>
      <c r="J135" s="60">
        <v>0</v>
      </c>
      <c r="K135" s="158">
        <f>SUM(F135:J135)</f>
        <v>4700000</v>
      </c>
      <c r="L135" s="60">
        <v>0</v>
      </c>
      <c r="M135" s="60">
        <v>0</v>
      </c>
      <c r="N135" s="60">
        <v>0</v>
      </c>
      <c r="O135" s="176">
        <v>0</v>
      </c>
      <c r="P135" s="184">
        <v>0</v>
      </c>
      <c r="Q135" s="184">
        <v>0</v>
      </c>
    </row>
    <row r="136" spans="1:236" ht="35.25" hidden="1" customHeight="1">
      <c r="A136" s="22">
        <v>416131</v>
      </c>
      <c r="B136" s="23" t="s">
        <v>104</v>
      </c>
      <c r="C136" s="24">
        <v>0</v>
      </c>
      <c r="D136" s="24">
        <v>0</v>
      </c>
      <c r="E136" s="24"/>
      <c r="F136" s="24">
        <v>0</v>
      </c>
      <c r="G136" s="24">
        <v>0</v>
      </c>
      <c r="H136" s="24">
        <v>0</v>
      </c>
      <c r="I136" s="60">
        <v>0</v>
      </c>
      <c r="J136" s="60">
        <v>0</v>
      </c>
      <c r="K136" s="158">
        <f>SUM(F136:J136)</f>
        <v>0</v>
      </c>
      <c r="L136" s="60">
        <v>0</v>
      </c>
      <c r="M136" s="60">
        <v>0</v>
      </c>
      <c r="N136" s="60">
        <v>0</v>
      </c>
      <c r="O136" s="176">
        <v>0</v>
      </c>
      <c r="P136" s="184">
        <v>0</v>
      </c>
      <c r="Q136" s="184">
        <v>0</v>
      </c>
    </row>
    <row r="137" spans="1:236" ht="20.100000000000001" hidden="1" customHeight="1">
      <c r="A137" s="21">
        <v>417000</v>
      </c>
      <c r="B137" s="19" t="s">
        <v>105</v>
      </c>
      <c r="C137" s="20">
        <f t="shared" ref="C137:K137" si="65">SUM(C138)</f>
        <v>0</v>
      </c>
      <c r="D137" s="20">
        <f t="shared" si="65"/>
        <v>0</v>
      </c>
      <c r="E137" s="20"/>
      <c r="F137" s="20">
        <f t="shared" si="65"/>
        <v>0</v>
      </c>
      <c r="G137" s="20">
        <f t="shared" si="65"/>
        <v>0</v>
      </c>
      <c r="H137" s="20">
        <f t="shared" si="65"/>
        <v>0</v>
      </c>
      <c r="I137" s="61">
        <f t="shared" si="65"/>
        <v>0</v>
      </c>
      <c r="J137" s="61"/>
      <c r="K137" s="160">
        <f t="shared" si="65"/>
        <v>0</v>
      </c>
      <c r="L137" s="61"/>
      <c r="M137" s="61"/>
      <c r="N137" s="61"/>
      <c r="O137" s="172"/>
      <c r="P137" s="182"/>
      <c r="Q137" s="182"/>
    </row>
    <row r="138" spans="1:236" ht="20.100000000000001" hidden="1" customHeight="1">
      <c r="A138" s="22">
        <v>417100</v>
      </c>
      <c r="B138" s="23" t="s">
        <v>106</v>
      </c>
      <c r="C138" s="24">
        <f>SUM(D138:K138)</f>
        <v>0</v>
      </c>
      <c r="D138" s="24"/>
      <c r="E138" s="24"/>
      <c r="F138" s="24"/>
      <c r="G138" s="24"/>
      <c r="H138" s="24"/>
      <c r="I138" s="60"/>
      <c r="J138" s="60"/>
      <c r="K138" s="158"/>
      <c r="L138" s="60"/>
      <c r="M138" s="60"/>
      <c r="N138" s="60"/>
      <c r="O138" s="176"/>
      <c r="P138" s="184"/>
      <c r="Q138" s="184"/>
    </row>
    <row r="139" spans="1:236" ht="20.100000000000001" hidden="1" customHeight="1">
      <c r="A139" s="21">
        <v>418000</v>
      </c>
      <c r="B139" s="19" t="s">
        <v>107</v>
      </c>
      <c r="C139" s="20">
        <f t="shared" ref="C139:K139" si="66">SUM(C140)</f>
        <v>0</v>
      </c>
      <c r="D139" s="20">
        <f t="shared" si="66"/>
        <v>0</v>
      </c>
      <c r="E139" s="20"/>
      <c r="F139" s="20">
        <f t="shared" si="66"/>
        <v>0</v>
      </c>
      <c r="G139" s="20">
        <f t="shared" si="66"/>
        <v>0</v>
      </c>
      <c r="H139" s="20">
        <f t="shared" si="66"/>
        <v>0</v>
      </c>
      <c r="I139" s="61">
        <f t="shared" si="66"/>
        <v>0</v>
      </c>
      <c r="J139" s="61"/>
      <c r="K139" s="160">
        <f t="shared" si="66"/>
        <v>0</v>
      </c>
      <c r="L139" s="61"/>
      <c r="M139" s="61"/>
      <c r="N139" s="61"/>
      <c r="O139" s="172"/>
      <c r="P139" s="182"/>
      <c r="Q139" s="182"/>
    </row>
    <row r="140" spans="1:236" ht="20.100000000000001" hidden="1" customHeight="1">
      <c r="A140" s="22">
        <v>418100</v>
      </c>
      <c r="B140" s="23" t="s">
        <v>108</v>
      </c>
      <c r="C140" s="24">
        <f>SUM(D140:K140)</f>
        <v>0</v>
      </c>
      <c r="D140" s="24"/>
      <c r="E140" s="24"/>
      <c r="F140" s="24"/>
      <c r="G140" s="24"/>
      <c r="H140" s="24"/>
      <c r="I140" s="60"/>
      <c r="J140" s="60"/>
      <c r="K140" s="158"/>
      <c r="L140" s="60"/>
      <c r="M140" s="60"/>
      <c r="N140" s="60"/>
      <c r="O140" s="176"/>
      <c r="P140" s="184"/>
      <c r="Q140" s="184"/>
    </row>
    <row r="141" spans="1:236" s="84" customFormat="1" ht="20.100000000000001" customHeight="1">
      <c r="A141" s="75">
        <v>421000</v>
      </c>
      <c r="B141" s="76" t="s">
        <v>366</v>
      </c>
      <c r="C141" s="77">
        <f>SUM(C142+C145+C149+C156+C162)</f>
        <v>19293000</v>
      </c>
      <c r="D141" s="77">
        <f t="shared" ref="D141:K141" si="67">SUM(D142+D145+D149+D156+D162)</f>
        <v>0</v>
      </c>
      <c r="E141" s="77">
        <f t="shared" si="67"/>
        <v>0</v>
      </c>
      <c r="F141" s="77">
        <f t="shared" si="67"/>
        <v>19293000</v>
      </c>
      <c r="G141" s="77">
        <f t="shared" si="67"/>
        <v>1195000</v>
      </c>
      <c r="H141" s="77">
        <f t="shared" si="67"/>
        <v>0</v>
      </c>
      <c r="I141" s="77">
        <f t="shared" si="67"/>
        <v>0</v>
      </c>
      <c r="J141" s="77">
        <f t="shared" si="67"/>
        <v>0</v>
      </c>
      <c r="K141" s="159">
        <f t="shared" si="67"/>
        <v>20488000</v>
      </c>
      <c r="L141" s="77">
        <f t="shared" ref="L141:Q141" si="68">SUM(L142+L145+L149+L156+L162)</f>
        <v>0</v>
      </c>
      <c r="M141" s="77">
        <f t="shared" si="68"/>
        <v>0</v>
      </c>
      <c r="N141" s="77">
        <f t="shared" si="68"/>
        <v>0</v>
      </c>
      <c r="O141" s="178">
        <f t="shared" si="68"/>
        <v>0</v>
      </c>
      <c r="P141" s="188">
        <f t="shared" si="68"/>
        <v>0</v>
      </c>
      <c r="Q141" s="188">
        <f t="shared" si="68"/>
        <v>20488000</v>
      </c>
      <c r="R141" s="134"/>
      <c r="S141" s="134"/>
      <c r="T141" s="134"/>
      <c r="U141" s="134"/>
      <c r="V141" s="134"/>
      <c r="W141" s="134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3"/>
      <c r="BQ141" s="83"/>
      <c r="BR141" s="83"/>
      <c r="BS141" s="83"/>
      <c r="BT141" s="83"/>
      <c r="BU141" s="83"/>
      <c r="BV141" s="83"/>
      <c r="BW141" s="83"/>
      <c r="BX141" s="83"/>
      <c r="BY141" s="83"/>
      <c r="BZ141" s="83"/>
      <c r="CA141" s="83"/>
      <c r="CB141" s="83"/>
      <c r="CC141" s="83"/>
      <c r="CD141" s="83"/>
      <c r="CE141" s="83"/>
      <c r="CF141" s="83"/>
      <c r="CG141" s="83"/>
      <c r="CH141" s="83"/>
      <c r="CI141" s="83"/>
      <c r="CJ141" s="83"/>
      <c r="CK141" s="83"/>
      <c r="CL141" s="83"/>
      <c r="CM141" s="83"/>
      <c r="CN141" s="83"/>
      <c r="CO141" s="83"/>
      <c r="CP141" s="83"/>
      <c r="CQ141" s="83"/>
      <c r="CR141" s="83"/>
      <c r="CS141" s="83"/>
      <c r="CT141" s="83"/>
      <c r="CU141" s="83"/>
      <c r="CV141" s="83"/>
      <c r="CW141" s="83"/>
      <c r="CX141" s="83"/>
      <c r="CY141" s="83"/>
      <c r="CZ141" s="83"/>
      <c r="DA141" s="83"/>
      <c r="DB141" s="83"/>
      <c r="DC141" s="83"/>
      <c r="DD141" s="83"/>
      <c r="DE141" s="83"/>
      <c r="DF141" s="83"/>
      <c r="DG141" s="83"/>
      <c r="DH141" s="83"/>
      <c r="DI141" s="83"/>
      <c r="DJ141" s="83"/>
      <c r="DK141" s="83"/>
      <c r="DL141" s="83"/>
      <c r="DM141" s="83"/>
      <c r="DN141" s="83"/>
      <c r="DO141" s="83"/>
      <c r="DP141" s="83"/>
      <c r="DQ141" s="83"/>
      <c r="DR141" s="83"/>
      <c r="DS141" s="83"/>
      <c r="DT141" s="83"/>
      <c r="DU141" s="83"/>
      <c r="DV141" s="83"/>
      <c r="DW141" s="83"/>
      <c r="DX141" s="83"/>
      <c r="DY141" s="83"/>
      <c r="DZ141" s="83"/>
      <c r="EA141" s="83"/>
      <c r="EB141" s="83"/>
      <c r="EC141" s="83"/>
      <c r="ED141" s="83"/>
      <c r="EE141" s="83"/>
      <c r="EF141" s="83"/>
      <c r="EG141" s="83"/>
      <c r="EH141" s="83"/>
      <c r="EI141" s="83"/>
      <c r="EJ141" s="83"/>
      <c r="EK141" s="83"/>
      <c r="EL141" s="83"/>
      <c r="EM141" s="83"/>
      <c r="EN141" s="83"/>
      <c r="EO141" s="83"/>
      <c r="EP141" s="83"/>
      <c r="EQ141" s="83"/>
      <c r="ER141" s="83"/>
      <c r="ES141" s="83"/>
      <c r="ET141" s="83"/>
      <c r="EU141" s="83"/>
      <c r="EV141" s="83"/>
      <c r="EW141" s="83"/>
      <c r="EX141" s="83"/>
      <c r="EY141" s="83"/>
      <c r="EZ141" s="83"/>
      <c r="FA141" s="83"/>
      <c r="FB141" s="83"/>
      <c r="FC141" s="83"/>
      <c r="FD141" s="83"/>
      <c r="FE141" s="83"/>
      <c r="FF141" s="83"/>
      <c r="FG141" s="83"/>
      <c r="FH141" s="83"/>
      <c r="FI141" s="83"/>
      <c r="FJ141" s="83"/>
      <c r="FK141" s="83"/>
      <c r="FL141" s="83"/>
      <c r="FM141" s="83"/>
      <c r="FN141" s="83"/>
      <c r="FO141" s="83"/>
      <c r="FP141" s="83"/>
      <c r="FQ141" s="83"/>
      <c r="FR141" s="83"/>
      <c r="FS141" s="83"/>
      <c r="FT141" s="83"/>
      <c r="FU141" s="83"/>
      <c r="FV141" s="83"/>
      <c r="FW141" s="83"/>
      <c r="FX141" s="83"/>
      <c r="FY141" s="83"/>
      <c r="FZ141" s="83"/>
      <c r="GA141" s="83"/>
      <c r="GB141" s="83"/>
      <c r="GC141" s="83"/>
      <c r="GD141" s="83"/>
      <c r="GE141" s="83"/>
      <c r="GF141" s="83"/>
      <c r="GG141" s="83"/>
      <c r="GH141" s="83"/>
      <c r="GI141" s="83"/>
      <c r="GJ141" s="83"/>
      <c r="GK141" s="83"/>
      <c r="GL141" s="83"/>
      <c r="GM141" s="83"/>
      <c r="GN141" s="83"/>
      <c r="GO141" s="83"/>
      <c r="GP141" s="83"/>
      <c r="GQ141" s="83"/>
      <c r="GR141" s="83"/>
      <c r="GS141" s="83"/>
      <c r="GT141" s="83"/>
      <c r="GU141" s="83"/>
      <c r="GV141" s="83"/>
      <c r="GW141" s="83"/>
      <c r="GX141" s="83"/>
      <c r="GY141" s="83"/>
      <c r="GZ141" s="83"/>
      <c r="HA141" s="83"/>
      <c r="HB141" s="83"/>
      <c r="HC141" s="83"/>
      <c r="HD141" s="83"/>
      <c r="HE141" s="83"/>
      <c r="HF141" s="83"/>
      <c r="HG141" s="83"/>
      <c r="HH141" s="83"/>
      <c r="HI141" s="83"/>
      <c r="HJ141" s="83"/>
      <c r="HK141" s="83"/>
      <c r="HL141" s="83"/>
      <c r="HM141" s="83"/>
      <c r="HN141" s="83"/>
      <c r="HO141" s="83"/>
      <c r="HP141" s="83"/>
      <c r="HQ141" s="83"/>
      <c r="HR141" s="83"/>
      <c r="HS141" s="83"/>
      <c r="HT141" s="83"/>
      <c r="HU141" s="83"/>
      <c r="HV141" s="83"/>
      <c r="HW141" s="83"/>
      <c r="HX141" s="83"/>
      <c r="HY141" s="83"/>
      <c r="HZ141" s="83"/>
      <c r="IA141" s="83"/>
      <c r="IB141" s="83"/>
    </row>
    <row r="142" spans="1:236" ht="33" customHeight="1">
      <c r="A142" s="38">
        <v>421100</v>
      </c>
      <c r="B142" s="19" t="s">
        <v>109</v>
      </c>
      <c r="C142" s="20">
        <v>742000</v>
      </c>
      <c r="D142" s="20">
        <v>0</v>
      </c>
      <c r="E142" s="20">
        <v>0</v>
      </c>
      <c r="F142" s="20">
        <f t="shared" ref="F142:F162" si="69">SUM(C142:E142)</f>
        <v>742000</v>
      </c>
      <c r="G142" s="20">
        <v>30000</v>
      </c>
      <c r="H142" s="20">
        <v>0</v>
      </c>
      <c r="I142" s="20">
        <f t="shared" ref="I142" si="70">SUM(I143:I144)</f>
        <v>0</v>
      </c>
      <c r="J142" s="20">
        <v>0</v>
      </c>
      <c r="K142" s="146">
        <f t="shared" ref="K142:K162" si="71">SUM(F142:J142)</f>
        <v>772000</v>
      </c>
      <c r="L142" s="20">
        <v>0</v>
      </c>
      <c r="M142" s="20">
        <v>0</v>
      </c>
      <c r="N142" s="20">
        <v>0</v>
      </c>
      <c r="O142" s="120">
        <v>0</v>
      </c>
      <c r="P142" s="186">
        <f>SUM(L142:O142)</f>
        <v>0</v>
      </c>
      <c r="Q142" s="181">
        <f t="shared" ref="Q142:Q156" si="72">SUM(K142+P142)</f>
        <v>772000</v>
      </c>
    </row>
    <row r="143" spans="1:236" ht="20.100000000000001" hidden="1" customHeight="1">
      <c r="A143" s="22">
        <v>421111</v>
      </c>
      <c r="B143" s="23" t="s">
        <v>109</v>
      </c>
      <c r="C143" s="24">
        <v>600000</v>
      </c>
      <c r="D143" s="24">
        <v>0</v>
      </c>
      <c r="E143" s="217"/>
      <c r="F143" s="20">
        <f t="shared" si="69"/>
        <v>600000</v>
      </c>
      <c r="G143" s="24">
        <v>30000</v>
      </c>
      <c r="H143" s="24">
        <v>0</v>
      </c>
      <c r="I143" s="60">
        <v>0</v>
      </c>
      <c r="J143" s="60">
        <v>0</v>
      </c>
      <c r="K143" s="146">
        <f t="shared" si="71"/>
        <v>630000</v>
      </c>
      <c r="L143" s="60">
        <v>0</v>
      </c>
      <c r="M143" s="60">
        <v>0</v>
      </c>
      <c r="N143" s="60">
        <v>0</v>
      </c>
      <c r="O143" s="176">
        <v>0</v>
      </c>
      <c r="P143" s="182">
        <v>0</v>
      </c>
      <c r="Q143" s="181">
        <f t="shared" si="72"/>
        <v>630000</v>
      </c>
    </row>
    <row r="144" spans="1:236" ht="33" hidden="1" customHeight="1">
      <c r="A144" s="22">
        <v>421121</v>
      </c>
      <c r="B144" s="23" t="s">
        <v>110</v>
      </c>
      <c r="C144" s="24">
        <f ca="1">SUM(D144:K144)</f>
        <v>0</v>
      </c>
      <c r="D144" s="24">
        <v>0</v>
      </c>
      <c r="E144" s="24"/>
      <c r="F144" s="20">
        <f t="shared" ca="1" si="69"/>
        <v>0</v>
      </c>
      <c r="G144" s="24">
        <v>0</v>
      </c>
      <c r="H144" s="24">
        <v>0</v>
      </c>
      <c r="I144" s="60">
        <v>0</v>
      </c>
      <c r="J144" s="60">
        <v>0</v>
      </c>
      <c r="K144" s="146">
        <f t="shared" ca="1" si="71"/>
        <v>0</v>
      </c>
      <c r="L144" s="60">
        <v>0</v>
      </c>
      <c r="M144" s="60">
        <v>0</v>
      </c>
      <c r="N144" s="60">
        <v>0</v>
      </c>
      <c r="O144" s="176">
        <v>0</v>
      </c>
      <c r="P144" s="182">
        <v>0</v>
      </c>
      <c r="Q144" s="181">
        <f t="shared" ca="1" si="72"/>
        <v>0</v>
      </c>
    </row>
    <row r="145" spans="1:17" ht="20.100000000000001" customHeight="1">
      <c r="A145" s="38">
        <v>421200</v>
      </c>
      <c r="B145" s="19" t="s">
        <v>111</v>
      </c>
      <c r="C145" s="20">
        <v>9300000</v>
      </c>
      <c r="D145" s="20">
        <v>0</v>
      </c>
      <c r="E145" s="20">
        <v>0</v>
      </c>
      <c r="F145" s="20">
        <f t="shared" si="69"/>
        <v>9300000</v>
      </c>
      <c r="G145" s="20">
        <v>10000</v>
      </c>
      <c r="H145" s="20">
        <v>0</v>
      </c>
      <c r="I145" s="20">
        <f t="shared" ref="I145" si="73">SUM(I146:I148)</f>
        <v>0</v>
      </c>
      <c r="J145" s="20">
        <v>0</v>
      </c>
      <c r="K145" s="146">
        <f t="shared" si="71"/>
        <v>9310000</v>
      </c>
      <c r="L145" s="20">
        <v>0</v>
      </c>
      <c r="M145" s="20">
        <v>0</v>
      </c>
      <c r="N145" s="20">
        <v>0</v>
      </c>
      <c r="O145" s="120">
        <v>0</v>
      </c>
      <c r="P145" s="186">
        <f t="shared" ref="P145:P162" si="74">SUM(L145:O145)</f>
        <v>0</v>
      </c>
      <c r="Q145" s="181">
        <f t="shared" si="72"/>
        <v>9310000</v>
      </c>
    </row>
    <row r="146" spans="1:17" ht="20.100000000000001" hidden="1" customHeight="1">
      <c r="A146" s="22">
        <v>421211</v>
      </c>
      <c r="B146" s="23" t="s">
        <v>112</v>
      </c>
      <c r="C146" s="24">
        <v>3500000</v>
      </c>
      <c r="D146" s="24">
        <v>0</v>
      </c>
      <c r="E146" s="24"/>
      <c r="F146" s="20">
        <f t="shared" si="69"/>
        <v>3500000</v>
      </c>
      <c r="G146" s="24">
        <v>0</v>
      </c>
      <c r="H146" s="24">
        <v>0</v>
      </c>
      <c r="I146" s="60">
        <v>0</v>
      </c>
      <c r="J146" s="60">
        <v>0</v>
      </c>
      <c r="K146" s="146">
        <f t="shared" si="71"/>
        <v>3500000</v>
      </c>
      <c r="L146" s="60">
        <v>0</v>
      </c>
      <c r="M146" s="60">
        <v>0</v>
      </c>
      <c r="N146" s="60">
        <v>0</v>
      </c>
      <c r="O146" s="176">
        <v>0</v>
      </c>
      <c r="P146" s="186">
        <f t="shared" si="74"/>
        <v>0</v>
      </c>
      <c r="Q146" s="181">
        <f t="shared" si="72"/>
        <v>3500000</v>
      </c>
    </row>
    <row r="147" spans="1:17" ht="20.100000000000001" hidden="1" customHeight="1">
      <c r="A147" s="22">
        <v>421221</v>
      </c>
      <c r="B147" s="23" t="s">
        <v>113</v>
      </c>
      <c r="C147" s="24">
        <v>1300000</v>
      </c>
      <c r="D147" s="24">
        <v>0</v>
      </c>
      <c r="E147" s="24"/>
      <c r="F147" s="20">
        <f t="shared" si="69"/>
        <v>1300000</v>
      </c>
      <c r="G147" s="24">
        <v>0</v>
      </c>
      <c r="H147" s="24">
        <v>0</v>
      </c>
      <c r="I147" s="60">
        <v>0</v>
      </c>
      <c r="J147" s="60">
        <v>0</v>
      </c>
      <c r="K147" s="146">
        <f t="shared" si="71"/>
        <v>1300000</v>
      </c>
      <c r="L147" s="60">
        <v>0</v>
      </c>
      <c r="M147" s="60">
        <v>0</v>
      </c>
      <c r="N147" s="60">
        <v>0</v>
      </c>
      <c r="O147" s="176">
        <v>0</v>
      </c>
      <c r="P147" s="186">
        <f t="shared" si="74"/>
        <v>0</v>
      </c>
      <c r="Q147" s="181">
        <f t="shared" si="72"/>
        <v>1300000</v>
      </c>
    </row>
    <row r="148" spans="1:17" ht="20.100000000000001" hidden="1" customHeight="1">
      <c r="A148" s="22">
        <v>421225</v>
      </c>
      <c r="B148" s="23" t="s">
        <v>114</v>
      </c>
      <c r="C148" s="24">
        <v>1200000</v>
      </c>
      <c r="D148" s="24">
        <v>0</v>
      </c>
      <c r="E148" s="24"/>
      <c r="F148" s="20">
        <f t="shared" si="69"/>
        <v>1200000</v>
      </c>
      <c r="G148" s="24">
        <v>0</v>
      </c>
      <c r="H148" s="24">
        <v>0</v>
      </c>
      <c r="I148" s="60">
        <v>0</v>
      </c>
      <c r="J148" s="60">
        <v>0</v>
      </c>
      <c r="K148" s="146">
        <f t="shared" si="71"/>
        <v>1200000</v>
      </c>
      <c r="L148" s="60">
        <v>0</v>
      </c>
      <c r="M148" s="60">
        <v>0</v>
      </c>
      <c r="N148" s="60">
        <v>0</v>
      </c>
      <c r="O148" s="176">
        <v>0</v>
      </c>
      <c r="P148" s="186">
        <f t="shared" si="74"/>
        <v>0</v>
      </c>
      <c r="Q148" s="181">
        <f t="shared" si="72"/>
        <v>1200000</v>
      </c>
    </row>
    <row r="149" spans="1:17" ht="20.100000000000001" customHeight="1">
      <c r="A149" s="38">
        <v>421300</v>
      </c>
      <c r="B149" s="19" t="s">
        <v>115</v>
      </c>
      <c r="C149" s="20">
        <v>1481000</v>
      </c>
      <c r="D149" s="20">
        <v>0</v>
      </c>
      <c r="E149" s="20">
        <v>0</v>
      </c>
      <c r="F149" s="20">
        <f t="shared" si="69"/>
        <v>1481000</v>
      </c>
      <c r="G149" s="20">
        <v>5000</v>
      </c>
      <c r="H149" s="20">
        <v>0</v>
      </c>
      <c r="I149" s="20">
        <f t="shared" ref="I149" si="75">SUM(I150:I155)</f>
        <v>0</v>
      </c>
      <c r="J149" s="20">
        <v>0</v>
      </c>
      <c r="K149" s="146">
        <f t="shared" si="71"/>
        <v>1486000</v>
      </c>
      <c r="L149" s="20">
        <v>0</v>
      </c>
      <c r="M149" s="20">
        <v>0</v>
      </c>
      <c r="N149" s="20">
        <v>0</v>
      </c>
      <c r="O149" s="120">
        <v>0</v>
      </c>
      <c r="P149" s="186">
        <f t="shared" si="74"/>
        <v>0</v>
      </c>
      <c r="Q149" s="181">
        <f t="shared" si="72"/>
        <v>1486000</v>
      </c>
    </row>
    <row r="150" spans="1:17" ht="20.100000000000001" hidden="1" customHeight="1">
      <c r="A150" s="22">
        <v>421311</v>
      </c>
      <c r="B150" s="23" t="s">
        <v>116</v>
      </c>
      <c r="C150" s="24">
        <v>600000</v>
      </c>
      <c r="D150" s="24">
        <v>0</v>
      </c>
      <c r="E150" s="24"/>
      <c r="F150" s="20">
        <f t="shared" si="69"/>
        <v>600000</v>
      </c>
      <c r="G150" s="24">
        <v>0</v>
      </c>
      <c r="H150" s="24">
        <v>0</v>
      </c>
      <c r="I150" s="60">
        <v>0</v>
      </c>
      <c r="J150" s="60">
        <v>0</v>
      </c>
      <c r="K150" s="146">
        <f t="shared" si="71"/>
        <v>600000</v>
      </c>
      <c r="L150" s="60">
        <v>0</v>
      </c>
      <c r="M150" s="60">
        <v>0</v>
      </c>
      <c r="N150" s="60">
        <v>0</v>
      </c>
      <c r="O150" s="176">
        <v>0</v>
      </c>
      <c r="P150" s="186">
        <f t="shared" si="74"/>
        <v>0</v>
      </c>
      <c r="Q150" s="181">
        <f t="shared" si="72"/>
        <v>600000</v>
      </c>
    </row>
    <row r="151" spans="1:17" ht="20.100000000000001" hidden="1" customHeight="1">
      <c r="A151" s="22">
        <v>421321</v>
      </c>
      <c r="B151" s="23" t="s">
        <v>117</v>
      </c>
      <c r="C151" s="24">
        <v>100000</v>
      </c>
      <c r="D151" s="24">
        <v>0</v>
      </c>
      <c r="E151" s="24"/>
      <c r="F151" s="20">
        <f t="shared" si="69"/>
        <v>100000</v>
      </c>
      <c r="G151" s="24">
        <v>0</v>
      </c>
      <c r="H151" s="24">
        <v>0</v>
      </c>
      <c r="I151" s="60">
        <v>0</v>
      </c>
      <c r="J151" s="60">
        <v>0</v>
      </c>
      <c r="K151" s="146">
        <f t="shared" si="71"/>
        <v>100000</v>
      </c>
      <c r="L151" s="60">
        <v>0</v>
      </c>
      <c r="M151" s="60">
        <v>0</v>
      </c>
      <c r="N151" s="60">
        <v>0</v>
      </c>
      <c r="O151" s="176">
        <v>0</v>
      </c>
      <c r="P151" s="186">
        <f t="shared" si="74"/>
        <v>0</v>
      </c>
      <c r="Q151" s="181">
        <f t="shared" si="72"/>
        <v>100000</v>
      </c>
    </row>
    <row r="152" spans="1:17" ht="20.100000000000001" hidden="1" customHeight="1">
      <c r="A152" s="22">
        <v>421322</v>
      </c>
      <c r="B152" s="23" t="s">
        <v>118</v>
      </c>
      <c r="C152" s="24">
        <v>80000</v>
      </c>
      <c r="D152" s="24">
        <v>0</v>
      </c>
      <c r="E152" s="24"/>
      <c r="F152" s="20">
        <f t="shared" si="69"/>
        <v>80000</v>
      </c>
      <c r="G152" s="24">
        <v>0</v>
      </c>
      <c r="H152" s="24">
        <v>0</v>
      </c>
      <c r="I152" s="60">
        <v>0</v>
      </c>
      <c r="J152" s="60">
        <v>0</v>
      </c>
      <c r="K152" s="146">
        <f t="shared" si="71"/>
        <v>80000</v>
      </c>
      <c r="L152" s="60">
        <v>0</v>
      </c>
      <c r="M152" s="60">
        <v>0</v>
      </c>
      <c r="N152" s="60">
        <v>0</v>
      </c>
      <c r="O152" s="176">
        <v>0</v>
      </c>
      <c r="P152" s="186">
        <f t="shared" si="74"/>
        <v>0</v>
      </c>
      <c r="Q152" s="181">
        <f t="shared" si="72"/>
        <v>80000</v>
      </c>
    </row>
    <row r="153" spans="1:17" ht="20.100000000000001" hidden="1" customHeight="1">
      <c r="A153" s="22">
        <v>421323</v>
      </c>
      <c r="B153" s="23" t="s">
        <v>380</v>
      </c>
      <c r="C153" s="24">
        <v>0</v>
      </c>
      <c r="D153" s="24">
        <v>0</v>
      </c>
      <c r="E153" s="24"/>
      <c r="F153" s="20">
        <f t="shared" si="69"/>
        <v>0</v>
      </c>
      <c r="G153" s="24">
        <v>0</v>
      </c>
      <c r="H153" s="24">
        <v>0</v>
      </c>
      <c r="I153" s="60">
        <v>0</v>
      </c>
      <c r="J153" s="60">
        <v>0</v>
      </c>
      <c r="K153" s="146">
        <f t="shared" si="71"/>
        <v>0</v>
      </c>
      <c r="L153" s="60">
        <v>0</v>
      </c>
      <c r="M153" s="60">
        <v>0</v>
      </c>
      <c r="N153" s="60">
        <v>0</v>
      </c>
      <c r="O153" s="176">
        <v>0</v>
      </c>
      <c r="P153" s="186">
        <f t="shared" si="74"/>
        <v>0</v>
      </c>
      <c r="Q153" s="181">
        <f t="shared" si="72"/>
        <v>0</v>
      </c>
    </row>
    <row r="154" spans="1:17" ht="20.100000000000001" hidden="1" customHeight="1">
      <c r="A154" s="22">
        <v>421324</v>
      </c>
      <c r="B154" s="23" t="s">
        <v>119</v>
      </c>
      <c r="C154" s="24">
        <v>720000</v>
      </c>
      <c r="D154" s="24">
        <v>0</v>
      </c>
      <c r="E154" s="24"/>
      <c r="F154" s="20">
        <f t="shared" si="69"/>
        <v>720000</v>
      </c>
      <c r="G154" s="24">
        <v>0</v>
      </c>
      <c r="H154" s="24">
        <v>0</v>
      </c>
      <c r="I154" s="60">
        <v>0</v>
      </c>
      <c r="J154" s="60">
        <v>0</v>
      </c>
      <c r="K154" s="146">
        <f t="shared" si="71"/>
        <v>720000</v>
      </c>
      <c r="L154" s="60">
        <v>0</v>
      </c>
      <c r="M154" s="60">
        <v>0</v>
      </c>
      <c r="N154" s="60">
        <v>0</v>
      </c>
      <c r="O154" s="176">
        <v>0</v>
      </c>
      <c r="P154" s="186">
        <f t="shared" si="74"/>
        <v>0</v>
      </c>
      <c r="Q154" s="181">
        <f t="shared" si="72"/>
        <v>720000</v>
      </c>
    </row>
    <row r="155" spans="1:17" ht="20.100000000000001" hidden="1" customHeight="1">
      <c r="A155" s="22">
        <v>421325</v>
      </c>
      <c r="B155" s="23" t="s">
        <v>120</v>
      </c>
      <c r="C155" s="24">
        <f ca="1">SUM(D155:K155)</f>
        <v>0</v>
      </c>
      <c r="D155" s="24">
        <v>0</v>
      </c>
      <c r="E155" s="24"/>
      <c r="F155" s="20">
        <f t="shared" ca="1" si="69"/>
        <v>0</v>
      </c>
      <c r="G155" s="24">
        <v>0</v>
      </c>
      <c r="H155" s="24">
        <v>0</v>
      </c>
      <c r="I155" s="24">
        <v>0</v>
      </c>
      <c r="J155" s="24">
        <v>0</v>
      </c>
      <c r="K155" s="146">
        <f t="shared" ca="1" si="71"/>
        <v>22997000</v>
      </c>
      <c r="L155" s="24">
        <v>0</v>
      </c>
      <c r="M155" s="24">
        <v>0</v>
      </c>
      <c r="N155" s="24">
        <v>0</v>
      </c>
      <c r="O155" s="118">
        <v>0</v>
      </c>
      <c r="P155" s="186">
        <f t="shared" si="74"/>
        <v>0</v>
      </c>
      <c r="Q155" s="181">
        <f t="shared" ca="1" si="72"/>
        <v>3100000</v>
      </c>
    </row>
    <row r="156" spans="1:17" ht="20.100000000000001" customHeight="1">
      <c r="A156" s="38">
        <v>421400</v>
      </c>
      <c r="B156" s="19" t="s">
        <v>121</v>
      </c>
      <c r="C156" s="20">
        <v>2370000</v>
      </c>
      <c r="D156" s="20">
        <v>0</v>
      </c>
      <c r="E156" s="20">
        <v>0</v>
      </c>
      <c r="F156" s="20">
        <f t="shared" si="69"/>
        <v>2370000</v>
      </c>
      <c r="G156" s="20">
        <v>350000</v>
      </c>
      <c r="H156" s="20">
        <v>0</v>
      </c>
      <c r="I156" s="20">
        <f t="shared" ref="I156" si="76">SUM(I157:I161)</f>
        <v>0</v>
      </c>
      <c r="J156" s="20">
        <v>0</v>
      </c>
      <c r="K156" s="146">
        <f t="shared" si="71"/>
        <v>2720000</v>
      </c>
      <c r="L156" s="20">
        <v>0</v>
      </c>
      <c r="M156" s="20">
        <v>0</v>
      </c>
      <c r="N156" s="20">
        <v>0</v>
      </c>
      <c r="O156" s="120">
        <v>0</v>
      </c>
      <c r="P156" s="186">
        <f t="shared" si="74"/>
        <v>0</v>
      </c>
      <c r="Q156" s="181">
        <f t="shared" si="72"/>
        <v>2720000</v>
      </c>
    </row>
    <row r="157" spans="1:17" ht="20.100000000000001" hidden="1" customHeight="1">
      <c r="A157" s="22">
        <v>421411</v>
      </c>
      <c r="B157" s="23" t="s">
        <v>122</v>
      </c>
      <c r="C157" s="24">
        <v>1300000</v>
      </c>
      <c r="D157" s="24">
        <v>0</v>
      </c>
      <c r="E157" s="24"/>
      <c r="F157" s="20">
        <f t="shared" si="69"/>
        <v>1300000</v>
      </c>
      <c r="G157" s="24">
        <v>0</v>
      </c>
      <c r="H157" s="24">
        <v>0</v>
      </c>
      <c r="I157" s="24">
        <v>0</v>
      </c>
      <c r="J157" s="24">
        <v>0</v>
      </c>
      <c r="K157" s="146">
        <f t="shared" si="71"/>
        <v>1300000</v>
      </c>
      <c r="L157" s="24">
        <v>0</v>
      </c>
      <c r="M157" s="24">
        <v>0</v>
      </c>
      <c r="N157" s="24">
        <v>0</v>
      </c>
      <c r="O157" s="118">
        <v>0</v>
      </c>
      <c r="P157" s="186">
        <f t="shared" si="74"/>
        <v>0</v>
      </c>
      <c r="Q157" s="187">
        <v>0</v>
      </c>
    </row>
    <row r="158" spans="1:17" ht="20.100000000000001" hidden="1" customHeight="1">
      <c r="A158" s="22">
        <v>421412</v>
      </c>
      <c r="B158" s="23" t="s">
        <v>123</v>
      </c>
      <c r="C158" s="24">
        <v>50000</v>
      </c>
      <c r="D158" s="24">
        <v>0</v>
      </c>
      <c r="E158" s="24"/>
      <c r="F158" s="20">
        <f t="shared" si="69"/>
        <v>50000</v>
      </c>
      <c r="G158" s="24">
        <v>0</v>
      </c>
      <c r="H158" s="24">
        <v>0</v>
      </c>
      <c r="I158" s="24">
        <v>0</v>
      </c>
      <c r="J158" s="24">
        <v>0</v>
      </c>
      <c r="K158" s="146">
        <f t="shared" si="71"/>
        <v>50000</v>
      </c>
      <c r="L158" s="24">
        <v>0</v>
      </c>
      <c r="M158" s="24">
        <v>0</v>
      </c>
      <c r="N158" s="24">
        <v>0</v>
      </c>
      <c r="O158" s="118">
        <v>0</v>
      </c>
      <c r="P158" s="186">
        <f t="shared" si="74"/>
        <v>0</v>
      </c>
      <c r="Q158" s="187">
        <v>0</v>
      </c>
    </row>
    <row r="159" spans="1:17" ht="20.100000000000001" hidden="1" customHeight="1">
      <c r="A159" s="22">
        <v>421414</v>
      </c>
      <c r="B159" s="23" t="s">
        <v>124</v>
      </c>
      <c r="C159" s="24">
        <v>800000</v>
      </c>
      <c r="D159" s="24">
        <v>0</v>
      </c>
      <c r="E159" s="24"/>
      <c r="F159" s="20">
        <f t="shared" si="69"/>
        <v>800000</v>
      </c>
      <c r="G159" s="24">
        <v>0</v>
      </c>
      <c r="H159" s="24">
        <v>0</v>
      </c>
      <c r="I159" s="24">
        <v>0</v>
      </c>
      <c r="J159" s="24">
        <v>0</v>
      </c>
      <c r="K159" s="146">
        <f t="shared" si="71"/>
        <v>800000</v>
      </c>
      <c r="L159" s="24">
        <v>0</v>
      </c>
      <c r="M159" s="24">
        <v>0</v>
      </c>
      <c r="N159" s="24">
        <v>0</v>
      </c>
      <c r="O159" s="118">
        <v>0</v>
      </c>
      <c r="P159" s="186">
        <f t="shared" si="74"/>
        <v>0</v>
      </c>
      <c r="Q159" s="187">
        <v>0</v>
      </c>
    </row>
    <row r="160" spans="1:17" ht="20.100000000000001" hidden="1" customHeight="1">
      <c r="A160" s="22">
        <v>421419</v>
      </c>
      <c r="B160" s="56" t="s">
        <v>391</v>
      </c>
      <c r="C160" s="24">
        <v>200000</v>
      </c>
      <c r="D160" s="24">
        <v>0</v>
      </c>
      <c r="E160" s="24"/>
      <c r="F160" s="20">
        <f t="shared" si="69"/>
        <v>200000</v>
      </c>
      <c r="G160" s="24">
        <v>0</v>
      </c>
      <c r="H160" s="24">
        <v>0</v>
      </c>
      <c r="I160" s="24">
        <v>0</v>
      </c>
      <c r="J160" s="24">
        <v>0</v>
      </c>
      <c r="K160" s="146">
        <f t="shared" si="71"/>
        <v>200000</v>
      </c>
      <c r="L160" s="24">
        <v>0</v>
      </c>
      <c r="M160" s="24">
        <v>0</v>
      </c>
      <c r="N160" s="24">
        <v>0</v>
      </c>
      <c r="O160" s="118">
        <v>0</v>
      </c>
      <c r="P160" s="186">
        <f t="shared" si="74"/>
        <v>0</v>
      </c>
      <c r="Q160" s="187">
        <v>0</v>
      </c>
    </row>
    <row r="161" spans="1:236" ht="20.100000000000001" hidden="1" customHeight="1">
      <c r="A161" s="22">
        <v>421421</v>
      </c>
      <c r="B161" s="23" t="s">
        <v>125</v>
      </c>
      <c r="C161" s="24">
        <v>80000</v>
      </c>
      <c r="D161" s="24">
        <v>0</v>
      </c>
      <c r="E161" s="24"/>
      <c r="F161" s="20">
        <f t="shared" si="69"/>
        <v>80000</v>
      </c>
      <c r="G161" s="24">
        <v>0</v>
      </c>
      <c r="H161" s="24">
        <v>0</v>
      </c>
      <c r="I161" s="24">
        <v>0</v>
      </c>
      <c r="J161" s="24">
        <v>0</v>
      </c>
      <c r="K161" s="146">
        <f t="shared" si="71"/>
        <v>80000</v>
      </c>
      <c r="L161" s="24">
        <v>0</v>
      </c>
      <c r="M161" s="24">
        <v>0</v>
      </c>
      <c r="N161" s="24">
        <v>0</v>
      </c>
      <c r="O161" s="118">
        <v>0</v>
      </c>
      <c r="P161" s="186">
        <f t="shared" si="74"/>
        <v>0</v>
      </c>
      <c r="Q161" s="187">
        <v>0</v>
      </c>
    </row>
    <row r="162" spans="1:236" ht="20.100000000000001" customHeight="1">
      <c r="A162" s="38">
        <v>421500</v>
      </c>
      <c r="B162" s="19" t="s">
        <v>126</v>
      </c>
      <c r="C162" s="20">
        <v>5400000</v>
      </c>
      <c r="D162" s="20">
        <v>0</v>
      </c>
      <c r="E162" s="20">
        <v>0</v>
      </c>
      <c r="F162" s="20">
        <f t="shared" si="69"/>
        <v>5400000</v>
      </c>
      <c r="G162" s="20">
        <v>800000</v>
      </c>
      <c r="H162" s="20">
        <v>0</v>
      </c>
      <c r="I162" s="20">
        <f t="shared" ref="I162" si="77">SUM(I163:I167)</f>
        <v>0</v>
      </c>
      <c r="J162" s="20">
        <v>0</v>
      </c>
      <c r="K162" s="146">
        <f t="shared" si="71"/>
        <v>6200000</v>
      </c>
      <c r="L162" s="20">
        <v>0</v>
      </c>
      <c r="M162" s="20">
        <v>0</v>
      </c>
      <c r="N162" s="20">
        <v>0</v>
      </c>
      <c r="O162" s="120">
        <v>0</v>
      </c>
      <c r="P162" s="186">
        <f t="shared" si="74"/>
        <v>0</v>
      </c>
      <c r="Q162" s="181">
        <f>SUM(K162+P162)</f>
        <v>6200000</v>
      </c>
    </row>
    <row r="163" spans="1:236" ht="20.100000000000001" hidden="1" customHeight="1">
      <c r="A163" s="22">
        <v>421511</v>
      </c>
      <c r="B163" s="23" t="s">
        <v>127</v>
      </c>
      <c r="C163" s="24">
        <v>200000</v>
      </c>
      <c r="D163" s="24">
        <v>0</v>
      </c>
      <c r="E163" s="217"/>
      <c r="F163" s="112">
        <f>SUM(C163+D163)</f>
        <v>200000</v>
      </c>
      <c r="G163" s="24">
        <v>0</v>
      </c>
      <c r="H163" s="24">
        <v>0</v>
      </c>
      <c r="I163" s="24">
        <v>0</v>
      </c>
      <c r="J163" s="24">
        <v>0</v>
      </c>
      <c r="K163" s="158">
        <f t="shared" ref="K163:K167" si="78">SUM(F163:J163)</f>
        <v>200000</v>
      </c>
      <c r="L163" s="24">
        <v>0</v>
      </c>
      <c r="M163" s="24">
        <v>0</v>
      </c>
      <c r="N163" s="24">
        <v>0</v>
      </c>
      <c r="O163" s="118">
        <v>0</v>
      </c>
      <c r="P163" s="187">
        <v>0</v>
      </c>
      <c r="Q163" s="187">
        <v>0</v>
      </c>
    </row>
    <row r="164" spans="1:236" ht="20.100000000000001" hidden="1" customHeight="1">
      <c r="A164" s="22">
        <v>421512</v>
      </c>
      <c r="B164" s="23" t="s">
        <v>128</v>
      </c>
      <c r="C164" s="24">
        <v>3000000</v>
      </c>
      <c r="D164" s="24">
        <v>0</v>
      </c>
      <c r="E164" s="217"/>
      <c r="F164" s="112">
        <f>SUM(C164+D164)</f>
        <v>3000000</v>
      </c>
      <c r="G164" s="24">
        <v>0</v>
      </c>
      <c r="H164" s="24">
        <v>0</v>
      </c>
      <c r="I164" s="24">
        <v>0</v>
      </c>
      <c r="J164" s="24">
        <v>0</v>
      </c>
      <c r="K164" s="158">
        <f t="shared" si="78"/>
        <v>3000000</v>
      </c>
      <c r="L164" s="24">
        <v>0</v>
      </c>
      <c r="M164" s="24">
        <v>0</v>
      </c>
      <c r="N164" s="24">
        <v>0</v>
      </c>
      <c r="O164" s="118">
        <v>0</v>
      </c>
      <c r="P164" s="187">
        <v>0</v>
      </c>
      <c r="Q164" s="187">
        <v>0</v>
      </c>
    </row>
    <row r="165" spans="1:236" ht="20.100000000000001" hidden="1" customHeight="1">
      <c r="A165" s="22">
        <v>421513</v>
      </c>
      <c r="B165" s="23" t="s">
        <v>129</v>
      </c>
      <c r="C165" s="24">
        <v>1000000</v>
      </c>
      <c r="D165" s="24">
        <v>0</v>
      </c>
      <c r="E165" s="217"/>
      <c r="F165" s="112">
        <f>SUM(C165+D165)</f>
        <v>1000000</v>
      </c>
      <c r="G165" s="24">
        <v>0</v>
      </c>
      <c r="H165" s="24">
        <v>0</v>
      </c>
      <c r="I165" s="24">
        <v>0</v>
      </c>
      <c r="J165" s="24">
        <v>0</v>
      </c>
      <c r="K165" s="158">
        <f t="shared" si="78"/>
        <v>1000000</v>
      </c>
      <c r="L165" s="24">
        <v>0</v>
      </c>
      <c r="M165" s="24">
        <v>0</v>
      </c>
      <c r="N165" s="24">
        <v>0</v>
      </c>
      <c r="O165" s="118">
        <v>0</v>
      </c>
      <c r="P165" s="187">
        <v>0</v>
      </c>
      <c r="Q165" s="187">
        <v>0</v>
      </c>
    </row>
    <row r="166" spans="1:236" ht="20.100000000000001" hidden="1" customHeight="1">
      <c r="A166" s="22">
        <v>421521</v>
      </c>
      <c r="B166" s="23" t="s">
        <v>130</v>
      </c>
      <c r="C166" s="24">
        <v>350000</v>
      </c>
      <c r="D166" s="24">
        <v>0</v>
      </c>
      <c r="E166" s="217"/>
      <c r="F166" s="112">
        <f t="shared" ref="F166" si="79">SUM(C166+D166)</f>
        <v>350000</v>
      </c>
      <c r="G166" s="24">
        <v>0</v>
      </c>
      <c r="H166" s="24">
        <v>0</v>
      </c>
      <c r="I166" s="24">
        <v>0</v>
      </c>
      <c r="J166" s="24">
        <v>0</v>
      </c>
      <c r="K166" s="158">
        <f t="shared" si="78"/>
        <v>350000</v>
      </c>
      <c r="L166" s="24">
        <v>0</v>
      </c>
      <c r="M166" s="24">
        <v>0</v>
      </c>
      <c r="N166" s="24">
        <v>0</v>
      </c>
      <c r="O166" s="118">
        <v>0</v>
      </c>
      <c r="P166" s="187">
        <v>0</v>
      </c>
      <c r="Q166" s="187">
        <v>0</v>
      </c>
    </row>
    <row r="167" spans="1:236" ht="33" hidden="1" customHeight="1">
      <c r="A167" s="22">
        <v>421523</v>
      </c>
      <c r="B167" s="23" t="s">
        <v>131</v>
      </c>
      <c r="C167" s="24">
        <v>0</v>
      </c>
      <c r="D167" s="24">
        <v>0</v>
      </c>
      <c r="E167" s="217"/>
      <c r="F167" s="112">
        <f>SUM(C167+D167)</f>
        <v>0</v>
      </c>
      <c r="G167" s="24">
        <v>600000</v>
      </c>
      <c r="H167" s="24">
        <v>0</v>
      </c>
      <c r="I167" s="24">
        <v>0</v>
      </c>
      <c r="J167" s="24">
        <v>0</v>
      </c>
      <c r="K167" s="158">
        <f t="shared" si="78"/>
        <v>600000</v>
      </c>
      <c r="L167" s="24">
        <v>0</v>
      </c>
      <c r="M167" s="24">
        <v>0</v>
      </c>
      <c r="N167" s="24">
        <v>0</v>
      </c>
      <c r="O167" s="118">
        <v>0</v>
      </c>
      <c r="P167" s="187">
        <v>0</v>
      </c>
      <c r="Q167" s="187">
        <v>0</v>
      </c>
    </row>
    <row r="168" spans="1:236" ht="20.100000000000001" hidden="1" customHeight="1">
      <c r="A168" s="40">
        <v>421600</v>
      </c>
      <c r="B168" s="19" t="s">
        <v>132</v>
      </c>
      <c r="C168" s="20">
        <f>SUM(D168:K168)</f>
        <v>0</v>
      </c>
      <c r="D168" s="24"/>
      <c r="E168" s="24"/>
      <c r="F168" s="24"/>
      <c r="G168" s="24"/>
      <c r="H168" s="24"/>
      <c r="I168" s="24"/>
      <c r="J168" s="24"/>
      <c r="K168" s="147"/>
      <c r="L168" s="24"/>
      <c r="M168" s="24"/>
      <c r="N168" s="24"/>
      <c r="O168" s="118"/>
      <c r="P168" s="187"/>
      <c r="Q168" s="187"/>
    </row>
    <row r="169" spans="1:236" ht="20.100000000000001" hidden="1" customHeight="1">
      <c r="A169" s="40">
        <v>421900</v>
      </c>
      <c r="B169" s="19" t="s">
        <v>133</v>
      </c>
      <c r="C169" s="20">
        <f t="shared" ref="C169:K169" si="80">SUM(C170)</f>
        <v>0</v>
      </c>
      <c r="D169" s="20">
        <f t="shared" si="80"/>
        <v>0</v>
      </c>
      <c r="E169" s="20"/>
      <c r="F169" s="20">
        <f t="shared" si="80"/>
        <v>0</v>
      </c>
      <c r="G169" s="20">
        <f t="shared" si="80"/>
        <v>0</v>
      </c>
      <c r="H169" s="20">
        <f t="shared" si="80"/>
        <v>0</v>
      </c>
      <c r="I169" s="20">
        <f t="shared" si="80"/>
        <v>0</v>
      </c>
      <c r="J169" s="20"/>
      <c r="K169" s="146">
        <f t="shared" si="80"/>
        <v>0</v>
      </c>
      <c r="L169" s="20"/>
      <c r="M169" s="20"/>
      <c r="N169" s="20"/>
      <c r="O169" s="120"/>
      <c r="P169" s="189"/>
      <c r="Q169" s="189"/>
    </row>
    <row r="170" spans="1:236" ht="20.100000000000001" hidden="1" customHeight="1">
      <c r="A170" s="22">
        <v>421919</v>
      </c>
      <c r="B170" s="23" t="s">
        <v>134</v>
      </c>
      <c r="C170" s="24">
        <f>SUM(D170:K170)</f>
        <v>0</v>
      </c>
      <c r="D170" s="24"/>
      <c r="E170" s="24"/>
      <c r="F170" s="24"/>
      <c r="G170" s="24"/>
      <c r="H170" s="24"/>
      <c r="I170" s="24"/>
      <c r="J170" s="24"/>
      <c r="K170" s="147"/>
      <c r="L170" s="24"/>
      <c r="M170" s="24"/>
      <c r="N170" s="24"/>
      <c r="O170" s="118"/>
      <c r="P170" s="187"/>
      <c r="Q170" s="187"/>
    </row>
    <row r="171" spans="1:236" s="84" customFormat="1" ht="20.100000000000001" customHeight="1">
      <c r="A171" s="75">
        <v>422000</v>
      </c>
      <c r="B171" s="76" t="s">
        <v>365</v>
      </c>
      <c r="C171" s="77">
        <f>SUM(C172+C176+C180+C184)</f>
        <v>90000</v>
      </c>
      <c r="D171" s="77">
        <f t="shared" ref="D171:K171" si="81">SUM(D172+D176+D180+D184)</f>
        <v>500000</v>
      </c>
      <c r="E171" s="77">
        <f t="shared" si="81"/>
        <v>0</v>
      </c>
      <c r="F171" s="77">
        <f t="shared" si="81"/>
        <v>590000</v>
      </c>
      <c r="G171" s="77">
        <f t="shared" si="81"/>
        <v>110000</v>
      </c>
      <c r="H171" s="77">
        <f t="shared" si="81"/>
        <v>570000</v>
      </c>
      <c r="I171" s="77">
        <f t="shared" si="81"/>
        <v>0</v>
      </c>
      <c r="J171" s="77">
        <f t="shared" si="81"/>
        <v>0</v>
      </c>
      <c r="K171" s="159">
        <f t="shared" si="81"/>
        <v>1270000</v>
      </c>
      <c r="L171" s="77">
        <f t="shared" ref="L171:Q171" si="82">SUM(L172+L176+L180+L184)</f>
        <v>0</v>
      </c>
      <c r="M171" s="77">
        <f t="shared" si="82"/>
        <v>0</v>
      </c>
      <c r="N171" s="77">
        <f t="shared" si="82"/>
        <v>0</v>
      </c>
      <c r="O171" s="178">
        <f t="shared" si="82"/>
        <v>0</v>
      </c>
      <c r="P171" s="188">
        <f t="shared" si="82"/>
        <v>0</v>
      </c>
      <c r="Q171" s="188">
        <f t="shared" si="82"/>
        <v>1270000</v>
      </c>
      <c r="R171" s="134"/>
      <c r="S171" s="134"/>
      <c r="T171" s="134"/>
      <c r="U171" s="134"/>
      <c r="V171" s="134"/>
      <c r="W171" s="134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  <c r="BV171" s="83"/>
      <c r="BW171" s="83"/>
      <c r="BX171" s="83"/>
      <c r="BY171" s="83"/>
      <c r="BZ171" s="83"/>
      <c r="CA171" s="83"/>
      <c r="CB171" s="83"/>
      <c r="CC171" s="83"/>
      <c r="CD171" s="83"/>
      <c r="CE171" s="83"/>
      <c r="CF171" s="83"/>
      <c r="CG171" s="83"/>
      <c r="CH171" s="83"/>
      <c r="CI171" s="83"/>
      <c r="CJ171" s="83"/>
      <c r="CK171" s="83"/>
      <c r="CL171" s="83"/>
      <c r="CM171" s="83"/>
      <c r="CN171" s="83"/>
      <c r="CO171" s="83"/>
      <c r="CP171" s="83"/>
      <c r="CQ171" s="83"/>
      <c r="CR171" s="83"/>
      <c r="CS171" s="83"/>
      <c r="CT171" s="83"/>
      <c r="CU171" s="83"/>
      <c r="CV171" s="83"/>
      <c r="CW171" s="83"/>
      <c r="CX171" s="83"/>
      <c r="CY171" s="83"/>
      <c r="CZ171" s="83"/>
      <c r="DA171" s="83"/>
      <c r="DB171" s="83"/>
      <c r="DC171" s="83"/>
      <c r="DD171" s="83"/>
      <c r="DE171" s="83"/>
      <c r="DF171" s="83"/>
      <c r="DG171" s="83"/>
      <c r="DH171" s="83"/>
      <c r="DI171" s="83"/>
      <c r="DJ171" s="83"/>
      <c r="DK171" s="83"/>
      <c r="DL171" s="83"/>
      <c r="DM171" s="83"/>
      <c r="DN171" s="83"/>
      <c r="DO171" s="83"/>
      <c r="DP171" s="83"/>
      <c r="DQ171" s="83"/>
      <c r="DR171" s="83"/>
      <c r="DS171" s="83"/>
      <c r="DT171" s="83"/>
      <c r="DU171" s="83"/>
      <c r="DV171" s="83"/>
      <c r="DW171" s="83"/>
      <c r="DX171" s="83"/>
      <c r="DY171" s="83"/>
      <c r="DZ171" s="83"/>
      <c r="EA171" s="83"/>
      <c r="EB171" s="83"/>
      <c r="EC171" s="83"/>
      <c r="ED171" s="83"/>
      <c r="EE171" s="83"/>
      <c r="EF171" s="83"/>
      <c r="EG171" s="83"/>
      <c r="EH171" s="83"/>
      <c r="EI171" s="83"/>
      <c r="EJ171" s="83"/>
      <c r="EK171" s="83"/>
      <c r="EL171" s="83"/>
      <c r="EM171" s="83"/>
      <c r="EN171" s="83"/>
      <c r="EO171" s="83"/>
      <c r="EP171" s="83"/>
      <c r="EQ171" s="83"/>
      <c r="ER171" s="83"/>
      <c r="ES171" s="83"/>
      <c r="ET171" s="83"/>
      <c r="EU171" s="83"/>
      <c r="EV171" s="83"/>
      <c r="EW171" s="83"/>
      <c r="EX171" s="83"/>
      <c r="EY171" s="83"/>
      <c r="EZ171" s="83"/>
      <c r="FA171" s="83"/>
      <c r="FB171" s="83"/>
      <c r="FC171" s="83"/>
      <c r="FD171" s="83"/>
      <c r="FE171" s="83"/>
      <c r="FF171" s="83"/>
      <c r="FG171" s="83"/>
      <c r="FH171" s="83"/>
      <c r="FI171" s="83"/>
      <c r="FJ171" s="83"/>
      <c r="FK171" s="83"/>
      <c r="FL171" s="83"/>
      <c r="FM171" s="83"/>
      <c r="FN171" s="83"/>
      <c r="FO171" s="83"/>
      <c r="FP171" s="83"/>
      <c r="FQ171" s="83"/>
      <c r="FR171" s="83"/>
      <c r="FS171" s="83"/>
      <c r="FT171" s="83"/>
      <c r="FU171" s="83"/>
      <c r="FV171" s="83"/>
      <c r="FW171" s="83"/>
      <c r="FX171" s="83"/>
      <c r="FY171" s="83"/>
      <c r="FZ171" s="83"/>
      <c r="GA171" s="83"/>
      <c r="GB171" s="83"/>
      <c r="GC171" s="83"/>
      <c r="GD171" s="83"/>
      <c r="GE171" s="83"/>
      <c r="GF171" s="83"/>
      <c r="GG171" s="83"/>
      <c r="GH171" s="83"/>
      <c r="GI171" s="83"/>
      <c r="GJ171" s="83"/>
      <c r="GK171" s="83"/>
      <c r="GL171" s="83"/>
      <c r="GM171" s="83"/>
      <c r="GN171" s="83"/>
      <c r="GO171" s="83"/>
      <c r="GP171" s="83"/>
      <c r="GQ171" s="83"/>
      <c r="GR171" s="83"/>
      <c r="GS171" s="83"/>
      <c r="GT171" s="83"/>
      <c r="GU171" s="83"/>
      <c r="GV171" s="83"/>
      <c r="GW171" s="83"/>
      <c r="GX171" s="83"/>
      <c r="GY171" s="83"/>
      <c r="GZ171" s="83"/>
      <c r="HA171" s="83"/>
      <c r="HB171" s="83"/>
      <c r="HC171" s="83"/>
      <c r="HD171" s="83"/>
      <c r="HE171" s="83"/>
      <c r="HF171" s="83"/>
      <c r="HG171" s="83"/>
      <c r="HH171" s="83"/>
      <c r="HI171" s="83"/>
      <c r="HJ171" s="83"/>
      <c r="HK171" s="83"/>
      <c r="HL171" s="83"/>
      <c r="HM171" s="83"/>
      <c r="HN171" s="83"/>
      <c r="HO171" s="83"/>
      <c r="HP171" s="83"/>
      <c r="HQ171" s="83"/>
      <c r="HR171" s="83"/>
      <c r="HS171" s="83"/>
      <c r="HT171" s="83"/>
      <c r="HU171" s="83"/>
      <c r="HV171" s="83"/>
      <c r="HW171" s="83"/>
      <c r="HX171" s="83"/>
      <c r="HY171" s="83"/>
      <c r="HZ171" s="83"/>
      <c r="IA171" s="83"/>
      <c r="IB171" s="83"/>
    </row>
    <row r="172" spans="1:236" ht="20.100000000000001" customHeight="1">
      <c r="A172" s="38">
        <v>422100</v>
      </c>
      <c r="B172" s="19" t="s">
        <v>135</v>
      </c>
      <c r="C172" s="20">
        <v>0</v>
      </c>
      <c r="D172" s="20">
        <v>500000</v>
      </c>
      <c r="E172" s="20">
        <v>0</v>
      </c>
      <c r="F172" s="20">
        <f t="shared" ref="F172:F184" si="83">SUM(C172:E172)</f>
        <v>500000</v>
      </c>
      <c r="G172" s="20">
        <v>60000</v>
      </c>
      <c r="H172" s="20">
        <v>520000</v>
      </c>
      <c r="I172" s="20">
        <f t="shared" ref="I172" si="84">SUM(I173:I175)</f>
        <v>0</v>
      </c>
      <c r="J172" s="20">
        <v>0</v>
      </c>
      <c r="K172" s="146">
        <f t="shared" ref="K172:K180" si="85">SUM(F172:J172)</f>
        <v>1080000</v>
      </c>
      <c r="L172" s="20">
        <v>0</v>
      </c>
      <c r="M172" s="20">
        <v>0</v>
      </c>
      <c r="N172" s="20">
        <v>0</v>
      </c>
      <c r="O172" s="120">
        <v>0</v>
      </c>
      <c r="P172" s="186">
        <f t="shared" ref="P172:P184" si="86">SUM(L172:O172)</f>
        <v>0</v>
      </c>
      <c r="Q172" s="181">
        <f>SUM(K172+P172)</f>
        <v>1080000</v>
      </c>
    </row>
    <row r="173" spans="1:236" ht="20.100000000000001" hidden="1" customHeight="1">
      <c r="A173" s="22">
        <v>422111</v>
      </c>
      <c r="B173" s="28" t="s">
        <v>136</v>
      </c>
      <c r="C173" s="24">
        <v>0</v>
      </c>
      <c r="D173" s="118">
        <v>100000</v>
      </c>
      <c r="E173" s="118"/>
      <c r="F173" s="20">
        <f t="shared" si="83"/>
        <v>100000</v>
      </c>
      <c r="G173" s="119">
        <v>50000</v>
      </c>
      <c r="H173" s="24">
        <v>0</v>
      </c>
      <c r="I173" s="24">
        <v>0</v>
      </c>
      <c r="J173" s="24">
        <v>0</v>
      </c>
      <c r="K173" s="146">
        <f t="shared" si="85"/>
        <v>150000</v>
      </c>
      <c r="L173" s="24">
        <v>0</v>
      </c>
      <c r="M173" s="24">
        <v>0</v>
      </c>
      <c r="N173" s="24">
        <v>0</v>
      </c>
      <c r="O173" s="118">
        <v>0</v>
      </c>
      <c r="P173" s="186">
        <f t="shared" si="86"/>
        <v>0</v>
      </c>
      <c r="Q173" s="187">
        <v>0</v>
      </c>
    </row>
    <row r="174" spans="1:236" ht="20.100000000000001" hidden="1" customHeight="1">
      <c r="A174" s="22">
        <v>422131</v>
      </c>
      <c r="B174" s="28" t="s">
        <v>137</v>
      </c>
      <c r="C174" s="24">
        <v>0</v>
      </c>
      <c r="D174" s="118">
        <v>100000</v>
      </c>
      <c r="E174" s="118"/>
      <c r="F174" s="20">
        <f t="shared" si="83"/>
        <v>100000</v>
      </c>
      <c r="G174" s="119">
        <v>0</v>
      </c>
      <c r="H174" s="24">
        <v>0</v>
      </c>
      <c r="I174" s="24">
        <v>0</v>
      </c>
      <c r="J174" s="24">
        <v>0</v>
      </c>
      <c r="K174" s="146">
        <f t="shared" si="85"/>
        <v>100000</v>
      </c>
      <c r="L174" s="24">
        <v>0</v>
      </c>
      <c r="M174" s="24">
        <v>0</v>
      </c>
      <c r="N174" s="24">
        <v>0</v>
      </c>
      <c r="O174" s="118">
        <v>0</v>
      </c>
      <c r="P174" s="186">
        <f t="shared" si="86"/>
        <v>0</v>
      </c>
      <c r="Q174" s="187">
        <v>0</v>
      </c>
    </row>
    <row r="175" spans="1:236" ht="20.100000000000001" hidden="1" customHeight="1">
      <c r="A175" s="22">
        <v>422199</v>
      </c>
      <c r="B175" s="23" t="s">
        <v>138</v>
      </c>
      <c r="C175" s="24">
        <f ca="1">SUM(D175:K175)</f>
        <v>0</v>
      </c>
      <c r="D175" s="118"/>
      <c r="E175" s="118"/>
      <c r="F175" s="20">
        <f t="shared" ca="1" si="83"/>
        <v>0</v>
      </c>
      <c r="G175" s="119"/>
      <c r="H175" s="24"/>
      <c r="I175" s="24"/>
      <c r="J175" s="24"/>
      <c r="K175" s="146">
        <f t="shared" ca="1" si="85"/>
        <v>22997000</v>
      </c>
      <c r="L175" s="24"/>
      <c r="M175" s="24"/>
      <c r="N175" s="24"/>
      <c r="O175" s="118"/>
      <c r="P175" s="186">
        <f t="shared" si="86"/>
        <v>0</v>
      </c>
      <c r="Q175" s="187"/>
    </row>
    <row r="176" spans="1:236" ht="20.100000000000001" customHeight="1">
      <c r="A176" s="38">
        <v>422200</v>
      </c>
      <c r="B176" s="19" t="s">
        <v>139</v>
      </c>
      <c r="C176" s="20">
        <v>0</v>
      </c>
      <c r="D176" s="120">
        <v>0</v>
      </c>
      <c r="E176" s="120">
        <v>0</v>
      </c>
      <c r="F176" s="20">
        <f t="shared" si="83"/>
        <v>0</v>
      </c>
      <c r="G176" s="121">
        <v>0</v>
      </c>
      <c r="H176" s="20">
        <v>0</v>
      </c>
      <c r="I176" s="20">
        <f t="shared" ref="I176" si="87">SUM(I177+I178+I179)</f>
        <v>0</v>
      </c>
      <c r="J176" s="20">
        <v>0</v>
      </c>
      <c r="K176" s="146">
        <f t="shared" si="85"/>
        <v>0</v>
      </c>
      <c r="L176" s="20">
        <v>0</v>
      </c>
      <c r="M176" s="20">
        <v>0</v>
      </c>
      <c r="N176" s="20">
        <v>0</v>
      </c>
      <c r="O176" s="120">
        <v>0</v>
      </c>
      <c r="P176" s="186">
        <f t="shared" si="86"/>
        <v>0</v>
      </c>
      <c r="Q176" s="181">
        <f>SUM(K176+P176)</f>
        <v>0</v>
      </c>
    </row>
    <row r="177" spans="1:236" ht="20.100000000000001" hidden="1" customHeight="1">
      <c r="A177" s="73">
        <v>422211</v>
      </c>
      <c r="B177" s="28" t="s">
        <v>386</v>
      </c>
      <c r="C177" s="24">
        <v>0</v>
      </c>
      <c r="D177" s="118">
        <v>0</v>
      </c>
      <c r="E177" s="118"/>
      <c r="F177" s="20">
        <f t="shared" si="83"/>
        <v>0</v>
      </c>
      <c r="G177" s="119">
        <v>20000</v>
      </c>
      <c r="H177" s="24">
        <v>0</v>
      </c>
      <c r="I177" s="24">
        <v>0</v>
      </c>
      <c r="J177" s="24">
        <v>0</v>
      </c>
      <c r="K177" s="146">
        <f t="shared" si="85"/>
        <v>20000</v>
      </c>
      <c r="L177" s="24">
        <v>0</v>
      </c>
      <c r="M177" s="24">
        <v>0</v>
      </c>
      <c r="N177" s="24">
        <v>0</v>
      </c>
      <c r="O177" s="118">
        <v>0</v>
      </c>
      <c r="P177" s="186">
        <f t="shared" si="86"/>
        <v>0</v>
      </c>
      <c r="Q177" s="187">
        <v>0</v>
      </c>
    </row>
    <row r="178" spans="1:236" ht="20.100000000000001" hidden="1" customHeight="1">
      <c r="A178" s="73">
        <v>422199</v>
      </c>
      <c r="B178" s="28" t="s">
        <v>390</v>
      </c>
      <c r="C178" s="24"/>
      <c r="D178" s="118">
        <v>10000</v>
      </c>
      <c r="E178" s="118"/>
      <c r="F178" s="20">
        <f t="shared" si="83"/>
        <v>10000</v>
      </c>
      <c r="G178" s="119">
        <v>0</v>
      </c>
      <c r="H178" s="24">
        <v>0</v>
      </c>
      <c r="I178" s="24">
        <v>0</v>
      </c>
      <c r="J178" s="24">
        <v>0</v>
      </c>
      <c r="K178" s="146">
        <f t="shared" si="85"/>
        <v>10000</v>
      </c>
      <c r="L178" s="24">
        <v>0</v>
      </c>
      <c r="M178" s="24">
        <v>0</v>
      </c>
      <c r="N178" s="24">
        <v>0</v>
      </c>
      <c r="O178" s="118">
        <v>0</v>
      </c>
      <c r="P178" s="186">
        <f t="shared" si="86"/>
        <v>0</v>
      </c>
      <c r="Q178" s="187">
        <v>0</v>
      </c>
    </row>
    <row r="179" spans="1:236" ht="20.100000000000001" hidden="1" customHeight="1">
      <c r="A179" s="22">
        <v>422299</v>
      </c>
      <c r="B179" s="23" t="s">
        <v>140</v>
      </c>
      <c r="C179" s="24">
        <v>60000</v>
      </c>
      <c r="D179" s="118">
        <v>0</v>
      </c>
      <c r="E179" s="118"/>
      <c r="F179" s="20">
        <f t="shared" si="83"/>
        <v>60000</v>
      </c>
      <c r="G179" s="119">
        <v>60000</v>
      </c>
      <c r="H179" s="24">
        <v>0</v>
      </c>
      <c r="I179" s="24">
        <v>0</v>
      </c>
      <c r="J179" s="24">
        <v>0</v>
      </c>
      <c r="K179" s="146">
        <f t="shared" si="85"/>
        <v>120000</v>
      </c>
      <c r="L179" s="24">
        <v>0</v>
      </c>
      <c r="M179" s="24">
        <v>0</v>
      </c>
      <c r="N179" s="24">
        <v>0</v>
      </c>
      <c r="O179" s="118">
        <v>0</v>
      </c>
      <c r="P179" s="186">
        <f t="shared" si="86"/>
        <v>0</v>
      </c>
      <c r="Q179" s="187">
        <v>0</v>
      </c>
    </row>
    <row r="180" spans="1:236" ht="20.100000000000001" customHeight="1">
      <c r="A180" s="38">
        <v>422300</v>
      </c>
      <c r="B180" s="19" t="s">
        <v>141</v>
      </c>
      <c r="C180" s="20">
        <v>90000</v>
      </c>
      <c r="D180" s="20">
        <v>0</v>
      </c>
      <c r="E180" s="20">
        <v>0</v>
      </c>
      <c r="F180" s="20">
        <f t="shared" si="83"/>
        <v>90000</v>
      </c>
      <c r="G180" s="20">
        <v>50000</v>
      </c>
      <c r="H180" s="20">
        <v>50000</v>
      </c>
      <c r="I180" s="20">
        <f t="shared" ref="I180" si="88">SUM(I181:I182)</f>
        <v>0</v>
      </c>
      <c r="J180" s="20">
        <v>0</v>
      </c>
      <c r="K180" s="146">
        <f t="shared" si="85"/>
        <v>190000</v>
      </c>
      <c r="L180" s="20">
        <v>0</v>
      </c>
      <c r="M180" s="20">
        <v>0</v>
      </c>
      <c r="N180" s="20">
        <v>0</v>
      </c>
      <c r="O180" s="120">
        <v>0</v>
      </c>
      <c r="P180" s="186">
        <f t="shared" si="86"/>
        <v>0</v>
      </c>
      <c r="Q180" s="181">
        <f t="shared" ref="Q180:Q184" si="89">SUM(K180+P180)</f>
        <v>190000</v>
      </c>
    </row>
    <row r="181" spans="1:236" ht="20.100000000000001" hidden="1" customHeight="1">
      <c r="A181" s="22">
        <v>422311</v>
      </c>
      <c r="B181" s="23" t="s">
        <v>142</v>
      </c>
      <c r="C181" s="24">
        <v>50000</v>
      </c>
      <c r="D181" s="24">
        <v>0</v>
      </c>
      <c r="E181" s="24"/>
      <c r="F181" s="20">
        <f t="shared" si="83"/>
        <v>50000</v>
      </c>
      <c r="G181" s="24">
        <v>50000</v>
      </c>
      <c r="H181" s="24">
        <v>0</v>
      </c>
      <c r="I181" s="24">
        <v>0</v>
      </c>
      <c r="J181" s="24">
        <v>0</v>
      </c>
      <c r="K181" s="158">
        <f t="shared" ref="K181:K183" si="90">SUM(F181:J181)</f>
        <v>100000</v>
      </c>
      <c r="L181" s="24">
        <v>0</v>
      </c>
      <c r="M181" s="24">
        <v>0</v>
      </c>
      <c r="N181" s="24">
        <v>0</v>
      </c>
      <c r="O181" s="118">
        <v>0</v>
      </c>
      <c r="P181" s="186">
        <f t="shared" si="86"/>
        <v>0</v>
      </c>
      <c r="Q181" s="181">
        <f t="shared" si="89"/>
        <v>100000</v>
      </c>
    </row>
    <row r="182" spans="1:236" ht="20.100000000000001" hidden="1" customHeight="1">
      <c r="A182" s="22">
        <v>4223211</v>
      </c>
      <c r="B182" s="23" t="s">
        <v>141</v>
      </c>
      <c r="C182" s="24">
        <v>0</v>
      </c>
      <c r="D182" s="24">
        <v>0</v>
      </c>
      <c r="E182" s="24"/>
      <c r="F182" s="20">
        <f t="shared" si="83"/>
        <v>0</v>
      </c>
      <c r="G182" s="24">
        <v>0</v>
      </c>
      <c r="H182" s="24">
        <v>0</v>
      </c>
      <c r="I182" s="24">
        <v>0</v>
      </c>
      <c r="J182" s="24">
        <v>0</v>
      </c>
      <c r="K182" s="158">
        <f t="shared" si="90"/>
        <v>0</v>
      </c>
      <c r="L182" s="24">
        <v>0</v>
      </c>
      <c r="M182" s="24">
        <v>0</v>
      </c>
      <c r="N182" s="24">
        <v>0</v>
      </c>
      <c r="O182" s="118">
        <v>0</v>
      </c>
      <c r="P182" s="186">
        <f t="shared" si="86"/>
        <v>0</v>
      </c>
      <c r="Q182" s="181">
        <f t="shared" si="89"/>
        <v>0</v>
      </c>
    </row>
    <row r="183" spans="1:236" ht="20.100000000000001" hidden="1" customHeight="1">
      <c r="A183" s="22">
        <v>422399</v>
      </c>
      <c r="B183" s="56" t="s">
        <v>387</v>
      </c>
      <c r="C183" s="24">
        <v>60000</v>
      </c>
      <c r="D183" s="24">
        <v>0</v>
      </c>
      <c r="E183" s="24"/>
      <c r="F183" s="20">
        <f t="shared" si="83"/>
        <v>60000</v>
      </c>
      <c r="G183" s="24">
        <v>50000</v>
      </c>
      <c r="H183" s="24">
        <v>0</v>
      </c>
      <c r="I183" s="24">
        <v>0</v>
      </c>
      <c r="J183" s="24">
        <v>0</v>
      </c>
      <c r="K183" s="158">
        <f t="shared" si="90"/>
        <v>110000</v>
      </c>
      <c r="L183" s="24">
        <v>0</v>
      </c>
      <c r="M183" s="24">
        <v>0</v>
      </c>
      <c r="N183" s="24">
        <v>0</v>
      </c>
      <c r="O183" s="118">
        <v>0</v>
      </c>
      <c r="P183" s="186">
        <f t="shared" si="86"/>
        <v>0</v>
      </c>
      <c r="Q183" s="181">
        <f t="shared" si="89"/>
        <v>110000</v>
      </c>
    </row>
    <row r="184" spans="1:236" ht="20.100000000000001" customHeight="1">
      <c r="A184" s="38">
        <v>422900</v>
      </c>
      <c r="B184" s="19" t="s">
        <v>143</v>
      </c>
      <c r="C184" s="20">
        <v>0</v>
      </c>
      <c r="D184" s="20">
        <v>0</v>
      </c>
      <c r="E184" s="20">
        <v>0</v>
      </c>
      <c r="F184" s="20">
        <f t="shared" si="83"/>
        <v>0</v>
      </c>
      <c r="G184" s="20">
        <v>0</v>
      </c>
      <c r="H184" s="20">
        <v>0</v>
      </c>
      <c r="I184" s="20">
        <f t="shared" ref="I184" si="91">SUM(I185)</f>
        <v>0</v>
      </c>
      <c r="J184" s="20">
        <v>0</v>
      </c>
      <c r="K184" s="146">
        <f t="shared" ref="K184" si="92">SUM(F184:J184)</f>
        <v>0</v>
      </c>
      <c r="L184" s="20">
        <v>0</v>
      </c>
      <c r="M184" s="20">
        <v>0</v>
      </c>
      <c r="N184" s="20">
        <v>0</v>
      </c>
      <c r="O184" s="120">
        <v>0</v>
      </c>
      <c r="P184" s="186">
        <f t="shared" si="86"/>
        <v>0</v>
      </c>
      <c r="Q184" s="181">
        <f t="shared" si="89"/>
        <v>0</v>
      </c>
    </row>
    <row r="185" spans="1:236" ht="20.100000000000001" hidden="1" customHeight="1">
      <c r="A185" s="22">
        <v>422911</v>
      </c>
      <c r="B185" s="23" t="s">
        <v>144</v>
      </c>
      <c r="C185" s="24">
        <f>SUM(D185:K185)</f>
        <v>0</v>
      </c>
      <c r="D185" s="24"/>
      <c r="E185" s="24"/>
      <c r="F185" s="24">
        <v>0</v>
      </c>
      <c r="G185" s="24"/>
      <c r="H185" s="24"/>
      <c r="I185" s="24">
        <v>0</v>
      </c>
      <c r="J185" s="24">
        <v>0</v>
      </c>
      <c r="K185" s="158">
        <f>SUM(F185:J185)</f>
        <v>0</v>
      </c>
      <c r="L185" s="24">
        <v>0</v>
      </c>
      <c r="M185" s="24">
        <v>0</v>
      </c>
      <c r="N185" s="24">
        <v>0</v>
      </c>
      <c r="O185" s="24">
        <v>0</v>
      </c>
      <c r="P185" s="171">
        <v>0</v>
      </c>
      <c r="Q185" s="171">
        <v>0</v>
      </c>
    </row>
    <row r="186" spans="1:236" s="84" customFormat="1" ht="19.5" customHeight="1">
      <c r="A186" s="75">
        <v>423000</v>
      </c>
      <c r="B186" s="76" t="s">
        <v>364</v>
      </c>
      <c r="C186" s="77">
        <f>SUM(C187+C188+C192+C196+C199+C203+C206+C211)</f>
        <v>11545000</v>
      </c>
      <c r="D186" s="77">
        <f t="shared" ref="D186:K186" si="93">SUM(D187+D188+D192+D196+D199+D203+D206+D211)</f>
        <v>1080000</v>
      </c>
      <c r="E186" s="77">
        <f t="shared" si="93"/>
        <v>0</v>
      </c>
      <c r="F186" s="77">
        <f t="shared" si="93"/>
        <v>12625000</v>
      </c>
      <c r="G186" s="77">
        <f t="shared" si="93"/>
        <v>1830000</v>
      </c>
      <c r="H186" s="77">
        <f t="shared" si="93"/>
        <v>14884000</v>
      </c>
      <c r="I186" s="77">
        <f t="shared" si="93"/>
        <v>0</v>
      </c>
      <c r="J186" s="77">
        <f t="shared" si="93"/>
        <v>0</v>
      </c>
      <c r="K186" s="159">
        <f t="shared" si="93"/>
        <v>29339000</v>
      </c>
      <c r="L186" s="77">
        <f t="shared" ref="L186:Q186" si="94">SUM(L187+L188+L192+L196+L199+L203+L206+L211)</f>
        <v>0</v>
      </c>
      <c r="M186" s="77">
        <f t="shared" si="94"/>
        <v>0</v>
      </c>
      <c r="N186" s="77">
        <f t="shared" si="94"/>
        <v>0</v>
      </c>
      <c r="O186" s="77">
        <f t="shared" si="94"/>
        <v>0</v>
      </c>
      <c r="P186" s="173">
        <f t="shared" si="94"/>
        <v>0</v>
      </c>
      <c r="Q186" s="173">
        <f t="shared" si="94"/>
        <v>29339000</v>
      </c>
      <c r="R186" s="134"/>
      <c r="S186" s="134"/>
      <c r="T186" s="134"/>
      <c r="U186" s="134"/>
      <c r="V186" s="134"/>
      <c r="W186" s="134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83"/>
      <c r="BQ186" s="83"/>
      <c r="BR186" s="83"/>
      <c r="BS186" s="83"/>
      <c r="BT186" s="83"/>
      <c r="BU186" s="83"/>
      <c r="BV186" s="83"/>
      <c r="BW186" s="83"/>
      <c r="BX186" s="83"/>
      <c r="BY186" s="83"/>
      <c r="BZ186" s="83"/>
      <c r="CA186" s="83"/>
      <c r="CB186" s="83"/>
      <c r="CC186" s="83"/>
      <c r="CD186" s="83"/>
      <c r="CE186" s="83"/>
      <c r="CF186" s="83"/>
      <c r="CG186" s="83"/>
      <c r="CH186" s="83"/>
      <c r="CI186" s="83"/>
      <c r="CJ186" s="83"/>
      <c r="CK186" s="83"/>
      <c r="CL186" s="83"/>
      <c r="CM186" s="83"/>
      <c r="CN186" s="83"/>
      <c r="CO186" s="83"/>
      <c r="CP186" s="83"/>
      <c r="CQ186" s="83"/>
      <c r="CR186" s="83"/>
      <c r="CS186" s="83"/>
      <c r="CT186" s="83"/>
      <c r="CU186" s="83"/>
      <c r="CV186" s="83"/>
      <c r="CW186" s="83"/>
      <c r="CX186" s="83"/>
      <c r="CY186" s="83"/>
      <c r="CZ186" s="83"/>
      <c r="DA186" s="83"/>
      <c r="DB186" s="83"/>
      <c r="DC186" s="83"/>
      <c r="DD186" s="83"/>
      <c r="DE186" s="83"/>
      <c r="DF186" s="83"/>
      <c r="DG186" s="83"/>
      <c r="DH186" s="83"/>
      <c r="DI186" s="83"/>
      <c r="DJ186" s="83"/>
      <c r="DK186" s="83"/>
      <c r="DL186" s="83"/>
      <c r="DM186" s="83"/>
      <c r="DN186" s="83"/>
      <c r="DO186" s="83"/>
      <c r="DP186" s="83"/>
      <c r="DQ186" s="83"/>
      <c r="DR186" s="83"/>
      <c r="DS186" s="83"/>
      <c r="DT186" s="83"/>
      <c r="DU186" s="83"/>
      <c r="DV186" s="83"/>
      <c r="DW186" s="83"/>
      <c r="DX186" s="83"/>
      <c r="DY186" s="83"/>
      <c r="DZ186" s="83"/>
      <c r="EA186" s="83"/>
      <c r="EB186" s="83"/>
      <c r="EC186" s="83"/>
      <c r="ED186" s="83"/>
      <c r="EE186" s="83"/>
      <c r="EF186" s="83"/>
      <c r="EG186" s="83"/>
      <c r="EH186" s="83"/>
      <c r="EI186" s="83"/>
      <c r="EJ186" s="83"/>
      <c r="EK186" s="83"/>
      <c r="EL186" s="83"/>
      <c r="EM186" s="83"/>
      <c r="EN186" s="83"/>
      <c r="EO186" s="83"/>
      <c r="EP186" s="83"/>
      <c r="EQ186" s="83"/>
      <c r="ER186" s="83"/>
      <c r="ES186" s="83"/>
      <c r="ET186" s="83"/>
      <c r="EU186" s="83"/>
      <c r="EV186" s="83"/>
      <c r="EW186" s="83"/>
      <c r="EX186" s="83"/>
      <c r="EY186" s="83"/>
      <c r="EZ186" s="83"/>
      <c r="FA186" s="83"/>
      <c r="FB186" s="83"/>
      <c r="FC186" s="83"/>
      <c r="FD186" s="83"/>
      <c r="FE186" s="83"/>
      <c r="FF186" s="83"/>
      <c r="FG186" s="83"/>
      <c r="FH186" s="83"/>
      <c r="FI186" s="83"/>
      <c r="FJ186" s="83"/>
      <c r="FK186" s="83"/>
      <c r="FL186" s="83"/>
      <c r="FM186" s="83"/>
      <c r="FN186" s="83"/>
      <c r="FO186" s="83"/>
      <c r="FP186" s="83"/>
      <c r="FQ186" s="83"/>
      <c r="FR186" s="83"/>
      <c r="FS186" s="83"/>
      <c r="FT186" s="83"/>
      <c r="FU186" s="83"/>
      <c r="FV186" s="83"/>
      <c r="FW186" s="83"/>
      <c r="FX186" s="83"/>
      <c r="FY186" s="83"/>
      <c r="FZ186" s="83"/>
      <c r="GA186" s="83"/>
      <c r="GB186" s="83"/>
      <c r="GC186" s="83"/>
      <c r="GD186" s="83"/>
      <c r="GE186" s="83"/>
      <c r="GF186" s="83"/>
      <c r="GG186" s="83"/>
      <c r="GH186" s="83"/>
      <c r="GI186" s="83"/>
      <c r="GJ186" s="83"/>
      <c r="GK186" s="83"/>
      <c r="GL186" s="83"/>
      <c r="GM186" s="83"/>
      <c r="GN186" s="83"/>
      <c r="GO186" s="83"/>
      <c r="GP186" s="83"/>
      <c r="GQ186" s="83"/>
      <c r="GR186" s="83"/>
      <c r="GS186" s="83"/>
      <c r="GT186" s="83"/>
      <c r="GU186" s="83"/>
      <c r="GV186" s="83"/>
      <c r="GW186" s="83"/>
      <c r="GX186" s="83"/>
      <c r="GY186" s="83"/>
      <c r="GZ186" s="83"/>
      <c r="HA186" s="83"/>
      <c r="HB186" s="83"/>
      <c r="HC186" s="83"/>
      <c r="HD186" s="83"/>
      <c r="HE186" s="83"/>
      <c r="HF186" s="83"/>
      <c r="HG186" s="83"/>
      <c r="HH186" s="83"/>
      <c r="HI186" s="83"/>
      <c r="HJ186" s="83"/>
      <c r="HK186" s="83"/>
      <c r="HL186" s="83"/>
      <c r="HM186" s="83"/>
      <c r="HN186" s="83"/>
      <c r="HO186" s="83"/>
      <c r="HP186" s="83"/>
      <c r="HQ186" s="83"/>
      <c r="HR186" s="83"/>
      <c r="HS186" s="83"/>
      <c r="HT186" s="83"/>
      <c r="HU186" s="83"/>
      <c r="HV186" s="83"/>
      <c r="HW186" s="83"/>
      <c r="HX186" s="83"/>
      <c r="HY186" s="83"/>
      <c r="HZ186" s="83"/>
      <c r="IA186" s="83"/>
      <c r="IB186" s="83"/>
    </row>
    <row r="187" spans="1:236" ht="15" customHeight="1">
      <c r="A187" s="38">
        <v>423100</v>
      </c>
      <c r="B187" s="128" t="s">
        <v>145</v>
      </c>
      <c r="C187" s="24">
        <v>0</v>
      </c>
      <c r="D187" s="24">
        <v>0</v>
      </c>
      <c r="E187" s="24">
        <v>0</v>
      </c>
      <c r="F187" s="20">
        <f t="shared" ref="F187:F211" si="95">SUM(C187:E187)</f>
        <v>0</v>
      </c>
      <c r="G187" s="24">
        <v>0</v>
      </c>
      <c r="H187" s="24">
        <v>0</v>
      </c>
      <c r="I187" s="24">
        <v>0</v>
      </c>
      <c r="J187" s="24">
        <v>0</v>
      </c>
      <c r="K187" s="146">
        <f t="shared" ref="K187:K211" si="96">SUM(F187:J187)</f>
        <v>0</v>
      </c>
      <c r="L187" s="24">
        <v>0</v>
      </c>
      <c r="M187" s="24">
        <v>0</v>
      </c>
      <c r="N187" s="24">
        <v>0</v>
      </c>
      <c r="O187" s="118">
        <v>0</v>
      </c>
      <c r="P187" s="186">
        <f t="shared" ref="P187:P196" si="97">SUM(L187:O187)</f>
        <v>0</v>
      </c>
      <c r="Q187" s="181">
        <f t="shared" ref="Q187:Q221" si="98">SUM(K187+P187)</f>
        <v>0</v>
      </c>
    </row>
    <row r="188" spans="1:236" ht="20.100000000000001" customHeight="1">
      <c r="A188" s="38">
        <v>423200</v>
      </c>
      <c r="B188" s="19" t="s">
        <v>146</v>
      </c>
      <c r="C188" s="20">
        <v>7001000</v>
      </c>
      <c r="D188" s="20">
        <v>0</v>
      </c>
      <c r="E188" s="20">
        <v>0</v>
      </c>
      <c r="F188" s="20">
        <f t="shared" si="95"/>
        <v>7001000</v>
      </c>
      <c r="G188" s="20">
        <v>0</v>
      </c>
      <c r="H188" s="20">
        <v>0</v>
      </c>
      <c r="I188" s="20">
        <f t="shared" ref="I188" si="99">SUM(I189:I191)</f>
        <v>0</v>
      </c>
      <c r="J188" s="20">
        <v>0</v>
      </c>
      <c r="K188" s="146">
        <f t="shared" si="96"/>
        <v>7001000</v>
      </c>
      <c r="L188" s="20">
        <v>0</v>
      </c>
      <c r="M188" s="20">
        <v>0</v>
      </c>
      <c r="N188" s="20">
        <v>0</v>
      </c>
      <c r="O188" s="120">
        <v>0</v>
      </c>
      <c r="P188" s="186">
        <f t="shared" si="97"/>
        <v>0</v>
      </c>
      <c r="Q188" s="181">
        <f t="shared" si="98"/>
        <v>7001000</v>
      </c>
    </row>
    <row r="189" spans="1:236" ht="20.100000000000001" hidden="1" customHeight="1">
      <c r="A189" s="22">
        <v>423212</v>
      </c>
      <c r="B189" s="56" t="s">
        <v>392</v>
      </c>
      <c r="C189" s="24">
        <v>150000</v>
      </c>
      <c r="D189" s="24">
        <v>0</v>
      </c>
      <c r="E189" s="24"/>
      <c r="F189" s="20">
        <f t="shared" si="95"/>
        <v>150000</v>
      </c>
      <c r="G189" s="24">
        <v>0</v>
      </c>
      <c r="H189" s="24">
        <v>0</v>
      </c>
      <c r="I189" s="24">
        <v>0</v>
      </c>
      <c r="J189" s="24">
        <v>0</v>
      </c>
      <c r="K189" s="146">
        <f t="shared" si="96"/>
        <v>150000</v>
      </c>
      <c r="L189" s="24">
        <v>0</v>
      </c>
      <c r="M189" s="24">
        <v>0</v>
      </c>
      <c r="N189" s="24">
        <v>0</v>
      </c>
      <c r="O189" s="118">
        <v>0</v>
      </c>
      <c r="P189" s="186">
        <f t="shared" si="97"/>
        <v>0</v>
      </c>
      <c r="Q189" s="181">
        <f t="shared" si="98"/>
        <v>150000</v>
      </c>
    </row>
    <row r="190" spans="1:236" s="116" customFormat="1" ht="20.100000000000001" hidden="1" customHeight="1">
      <c r="A190" s="113">
        <v>423212</v>
      </c>
      <c r="B190" s="114" t="s">
        <v>397</v>
      </c>
      <c r="C190" s="100">
        <v>5464000</v>
      </c>
      <c r="D190" s="100">
        <v>0</v>
      </c>
      <c r="E190" s="100"/>
      <c r="F190" s="20">
        <f t="shared" si="95"/>
        <v>5464000</v>
      </c>
      <c r="G190" s="100">
        <v>0</v>
      </c>
      <c r="H190" s="100">
        <v>0</v>
      </c>
      <c r="I190" s="115">
        <v>0</v>
      </c>
      <c r="J190" s="115">
        <v>0</v>
      </c>
      <c r="K190" s="146">
        <f t="shared" si="96"/>
        <v>5464000</v>
      </c>
      <c r="L190" s="115">
        <v>0</v>
      </c>
      <c r="M190" s="115">
        <v>0</v>
      </c>
      <c r="N190" s="115">
        <v>0</v>
      </c>
      <c r="O190" s="192">
        <v>0</v>
      </c>
      <c r="P190" s="186">
        <f t="shared" si="97"/>
        <v>0</v>
      </c>
      <c r="Q190" s="181">
        <f t="shared" si="98"/>
        <v>5464000</v>
      </c>
      <c r="R190" s="130"/>
      <c r="S190" s="130"/>
      <c r="T190" s="130"/>
      <c r="U190" s="130"/>
      <c r="V190" s="130"/>
      <c r="W190" s="130"/>
      <c r="X190" s="111"/>
      <c r="Y190" s="111"/>
      <c r="Z190" s="111"/>
      <c r="AA190" s="111"/>
      <c r="AB190" s="111"/>
      <c r="AC190" s="111"/>
      <c r="AD190" s="111"/>
      <c r="AE190" s="111"/>
      <c r="AF190" s="111"/>
      <c r="AG190" s="111"/>
      <c r="AH190" s="111"/>
      <c r="AI190" s="111"/>
      <c r="AJ190" s="111"/>
      <c r="AK190" s="111"/>
      <c r="AL190" s="111"/>
      <c r="AM190" s="111"/>
      <c r="AN190" s="111"/>
      <c r="AO190" s="111"/>
      <c r="AP190" s="111"/>
      <c r="AQ190" s="111"/>
      <c r="AR190" s="111"/>
      <c r="AS190" s="111"/>
      <c r="AT190" s="111"/>
      <c r="AU190" s="111"/>
      <c r="AV190" s="111"/>
      <c r="AW190" s="111"/>
      <c r="AX190" s="111"/>
      <c r="AY190" s="111"/>
      <c r="AZ190" s="111"/>
      <c r="BA190" s="111"/>
      <c r="BB190" s="111"/>
      <c r="BC190" s="111"/>
      <c r="BD190" s="111"/>
      <c r="BE190" s="111"/>
      <c r="BF190" s="111"/>
      <c r="BG190" s="111"/>
      <c r="BH190" s="111"/>
      <c r="BI190" s="111"/>
      <c r="BJ190" s="111"/>
      <c r="BK190" s="111"/>
      <c r="BL190" s="111"/>
      <c r="BM190" s="111"/>
      <c r="BN190" s="111"/>
      <c r="BO190" s="111"/>
      <c r="BP190" s="111"/>
      <c r="BQ190" s="111"/>
      <c r="BR190" s="111"/>
      <c r="BS190" s="111"/>
      <c r="BT190" s="111"/>
      <c r="BU190" s="111"/>
      <c r="BV190" s="111"/>
      <c r="BW190" s="111"/>
      <c r="BX190" s="111"/>
      <c r="BY190" s="111"/>
      <c r="BZ190" s="111"/>
      <c r="CA190" s="111"/>
      <c r="CB190" s="111"/>
      <c r="CC190" s="111"/>
      <c r="CD190" s="111"/>
      <c r="CE190" s="111"/>
      <c r="CF190" s="111"/>
      <c r="CG190" s="111"/>
      <c r="CH190" s="111"/>
      <c r="CI190" s="111"/>
      <c r="CJ190" s="111"/>
      <c r="CK190" s="111"/>
      <c r="CL190" s="111"/>
      <c r="CM190" s="111"/>
      <c r="CN190" s="111"/>
      <c r="CO190" s="111"/>
      <c r="CP190" s="111"/>
      <c r="CQ190" s="111"/>
      <c r="CR190" s="111"/>
      <c r="CS190" s="111"/>
      <c r="CT190" s="111"/>
      <c r="CU190" s="111"/>
      <c r="CV190" s="111"/>
      <c r="CW190" s="111"/>
      <c r="CX190" s="111"/>
      <c r="CY190" s="111"/>
      <c r="CZ190" s="111"/>
      <c r="DA190" s="111"/>
      <c r="DB190" s="111"/>
      <c r="DC190" s="111"/>
      <c r="DD190" s="111"/>
      <c r="DE190" s="111"/>
      <c r="DF190" s="111"/>
      <c r="DG190" s="111"/>
      <c r="DH190" s="111"/>
      <c r="DI190" s="111"/>
      <c r="DJ190" s="111"/>
      <c r="DK190" s="111"/>
      <c r="DL190" s="111"/>
      <c r="DM190" s="111"/>
      <c r="DN190" s="111"/>
      <c r="DO190" s="111"/>
      <c r="DP190" s="111"/>
      <c r="DQ190" s="111"/>
      <c r="DR190" s="111"/>
      <c r="DS190" s="111"/>
      <c r="DT190" s="111"/>
      <c r="DU190" s="111"/>
      <c r="DV190" s="111"/>
      <c r="DW190" s="111"/>
      <c r="DX190" s="111"/>
      <c r="DY190" s="111"/>
      <c r="DZ190" s="111"/>
      <c r="EA190" s="111"/>
      <c r="EB190" s="111"/>
      <c r="EC190" s="111"/>
      <c r="ED190" s="111"/>
      <c r="EE190" s="111"/>
      <c r="EF190" s="111"/>
      <c r="EG190" s="111"/>
      <c r="EH190" s="111"/>
      <c r="EI190" s="111"/>
      <c r="EJ190" s="111"/>
      <c r="EK190" s="111"/>
      <c r="EL190" s="111"/>
      <c r="EM190" s="111"/>
      <c r="EN190" s="111"/>
      <c r="EO190" s="111"/>
      <c r="EP190" s="111"/>
      <c r="EQ190" s="111"/>
      <c r="ER190" s="111"/>
      <c r="ES190" s="111"/>
      <c r="ET190" s="111"/>
      <c r="EU190" s="111"/>
      <c r="EV190" s="111"/>
      <c r="EW190" s="111"/>
      <c r="EX190" s="111"/>
      <c r="EY190" s="111"/>
      <c r="EZ190" s="111"/>
      <c r="FA190" s="111"/>
      <c r="FB190" s="111"/>
      <c r="FC190" s="111"/>
      <c r="FD190" s="111"/>
      <c r="FE190" s="111"/>
      <c r="FF190" s="111"/>
      <c r="FG190" s="111"/>
      <c r="FH190" s="111"/>
      <c r="FI190" s="111"/>
      <c r="FJ190" s="111"/>
      <c r="FK190" s="111"/>
      <c r="FL190" s="111"/>
      <c r="FM190" s="111"/>
      <c r="FN190" s="111"/>
      <c r="FO190" s="111"/>
      <c r="FP190" s="111"/>
      <c r="FQ190" s="111"/>
      <c r="FR190" s="111"/>
      <c r="FS190" s="111"/>
      <c r="FT190" s="111"/>
      <c r="FU190" s="111"/>
      <c r="FV190" s="111"/>
      <c r="FW190" s="111"/>
      <c r="FX190" s="111"/>
      <c r="FY190" s="111"/>
      <c r="FZ190" s="111"/>
      <c r="GA190" s="111"/>
      <c r="GB190" s="111"/>
      <c r="GC190" s="111"/>
      <c r="GD190" s="111"/>
      <c r="GE190" s="111"/>
      <c r="GF190" s="111"/>
      <c r="GG190" s="111"/>
      <c r="GH190" s="111"/>
      <c r="GI190" s="111"/>
      <c r="GJ190" s="111"/>
      <c r="GK190" s="111"/>
      <c r="GL190" s="111"/>
      <c r="GM190" s="111"/>
      <c r="GN190" s="111"/>
      <c r="GO190" s="111"/>
      <c r="GP190" s="111"/>
      <c r="GQ190" s="111"/>
      <c r="GR190" s="111"/>
      <c r="GS190" s="111"/>
      <c r="GT190" s="111"/>
      <c r="GU190" s="111"/>
      <c r="GV190" s="111"/>
      <c r="GW190" s="111"/>
      <c r="GX190" s="111"/>
      <c r="GY190" s="111"/>
      <c r="GZ190" s="111"/>
      <c r="HA190" s="111"/>
      <c r="HB190" s="111"/>
      <c r="HC190" s="111"/>
      <c r="HD190" s="111"/>
      <c r="HE190" s="111"/>
      <c r="HF190" s="111"/>
      <c r="HG190" s="111"/>
      <c r="HH190" s="111"/>
      <c r="HI190" s="111"/>
      <c r="HJ190" s="111"/>
      <c r="HK190" s="111"/>
      <c r="HL190" s="111"/>
      <c r="HM190" s="111"/>
      <c r="HN190" s="111"/>
      <c r="HO190" s="111"/>
      <c r="HP190" s="111"/>
      <c r="HQ190" s="111"/>
      <c r="HR190" s="111"/>
      <c r="HS190" s="111"/>
      <c r="HT190" s="111"/>
      <c r="HU190" s="111"/>
      <c r="HV190" s="111"/>
      <c r="HW190" s="111"/>
      <c r="HX190" s="111"/>
      <c r="HY190" s="111"/>
      <c r="HZ190" s="111"/>
      <c r="IA190" s="111"/>
      <c r="IB190" s="111"/>
    </row>
    <row r="191" spans="1:236" ht="20.100000000000001" hidden="1" customHeight="1">
      <c r="A191" s="22">
        <v>423291</v>
      </c>
      <c r="B191" s="23" t="s">
        <v>395</v>
      </c>
      <c r="C191" s="24">
        <v>600000</v>
      </c>
      <c r="D191" s="24">
        <v>0</v>
      </c>
      <c r="E191" s="24"/>
      <c r="F191" s="20">
        <f t="shared" si="95"/>
        <v>600000</v>
      </c>
      <c r="G191" s="24">
        <v>0</v>
      </c>
      <c r="H191" s="24">
        <v>0</v>
      </c>
      <c r="I191" s="24">
        <v>0</v>
      </c>
      <c r="J191" s="24">
        <v>0</v>
      </c>
      <c r="K191" s="146">
        <f t="shared" si="96"/>
        <v>600000</v>
      </c>
      <c r="L191" s="24">
        <v>0</v>
      </c>
      <c r="M191" s="24">
        <v>0</v>
      </c>
      <c r="N191" s="24">
        <v>0</v>
      </c>
      <c r="O191" s="118">
        <v>0</v>
      </c>
      <c r="P191" s="186">
        <f t="shared" si="97"/>
        <v>0</v>
      </c>
      <c r="Q191" s="181">
        <f t="shared" si="98"/>
        <v>600000</v>
      </c>
    </row>
    <row r="192" spans="1:236" ht="20.100000000000001" customHeight="1">
      <c r="A192" s="38">
        <v>423300</v>
      </c>
      <c r="B192" s="19" t="s">
        <v>147</v>
      </c>
      <c r="C192" s="20">
        <v>3020000</v>
      </c>
      <c r="D192" s="20">
        <v>30000</v>
      </c>
      <c r="E192" s="20">
        <v>0</v>
      </c>
      <c r="F192" s="20">
        <f t="shared" si="95"/>
        <v>3050000</v>
      </c>
      <c r="G192" s="20">
        <v>0</v>
      </c>
      <c r="H192" s="20">
        <v>290000</v>
      </c>
      <c r="I192" s="20">
        <f t="shared" ref="I192" si="100">SUM(I193:I195)</f>
        <v>0</v>
      </c>
      <c r="J192" s="20">
        <v>0</v>
      </c>
      <c r="K192" s="146">
        <f t="shared" si="96"/>
        <v>3340000</v>
      </c>
      <c r="L192" s="20">
        <v>0</v>
      </c>
      <c r="M192" s="20">
        <v>0</v>
      </c>
      <c r="N192" s="20">
        <v>0</v>
      </c>
      <c r="O192" s="120">
        <v>0</v>
      </c>
      <c r="P192" s="186">
        <f t="shared" si="97"/>
        <v>0</v>
      </c>
      <c r="Q192" s="181">
        <f t="shared" si="98"/>
        <v>3340000</v>
      </c>
    </row>
    <row r="193" spans="1:17" ht="20.100000000000001" hidden="1" customHeight="1">
      <c r="A193" s="22">
        <v>423311</v>
      </c>
      <c r="B193" s="23" t="s">
        <v>147</v>
      </c>
      <c r="C193" s="24">
        <v>2000000</v>
      </c>
      <c r="D193" s="24">
        <v>0</v>
      </c>
      <c r="E193" s="24"/>
      <c r="F193" s="20">
        <f t="shared" si="95"/>
        <v>2000000</v>
      </c>
      <c r="G193" s="24">
        <v>100000</v>
      </c>
      <c r="H193" s="60">
        <v>0</v>
      </c>
      <c r="I193" s="60">
        <v>0</v>
      </c>
      <c r="J193" s="60">
        <v>0</v>
      </c>
      <c r="K193" s="146">
        <f t="shared" si="96"/>
        <v>2100000</v>
      </c>
      <c r="L193" s="60">
        <v>0</v>
      </c>
      <c r="M193" s="60">
        <v>0</v>
      </c>
      <c r="N193" s="60">
        <v>0</v>
      </c>
      <c r="O193" s="176">
        <v>0</v>
      </c>
      <c r="P193" s="186">
        <f t="shared" si="97"/>
        <v>0</v>
      </c>
      <c r="Q193" s="181">
        <f t="shared" si="98"/>
        <v>2100000</v>
      </c>
    </row>
    <row r="194" spans="1:17" ht="20.100000000000001" hidden="1" customHeight="1">
      <c r="A194" s="22">
        <v>423321</v>
      </c>
      <c r="B194" s="28" t="s">
        <v>148</v>
      </c>
      <c r="C194" s="24">
        <v>0</v>
      </c>
      <c r="D194" s="24">
        <v>50000</v>
      </c>
      <c r="E194" s="24"/>
      <c r="F194" s="20">
        <f t="shared" si="95"/>
        <v>50000</v>
      </c>
      <c r="G194" s="24">
        <v>260000</v>
      </c>
      <c r="H194" s="24">
        <v>0</v>
      </c>
      <c r="I194" s="24">
        <v>0</v>
      </c>
      <c r="J194" s="24">
        <v>0</v>
      </c>
      <c r="K194" s="146">
        <f t="shared" si="96"/>
        <v>310000</v>
      </c>
      <c r="L194" s="24">
        <v>0</v>
      </c>
      <c r="M194" s="24">
        <v>0</v>
      </c>
      <c r="N194" s="24">
        <v>0</v>
      </c>
      <c r="O194" s="118">
        <v>0</v>
      </c>
      <c r="P194" s="186">
        <f t="shared" si="97"/>
        <v>0</v>
      </c>
      <c r="Q194" s="181">
        <f t="shared" si="98"/>
        <v>310000</v>
      </c>
    </row>
    <row r="195" spans="1:17" ht="20.100000000000001" hidden="1" customHeight="1">
      <c r="A195" s="22">
        <v>423399</v>
      </c>
      <c r="B195" s="28" t="s">
        <v>388</v>
      </c>
      <c r="C195" s="24">
        <v>0</v>
      </c>
      <c r="D195" s="24">
        <v>0</v>
      </c>
      <c r="E195" s="24"/>
      <c r="F195" s="20">
        <f t="shared" si="95"/>
        <v>0</v>
      </c>
      <c r="G195" s="24">
        <v>100000</v>
      </c>
      <c r="H195" s="24">
        <v>0</v>
      </c>
      <c r="I195" s="24">
        <v>0</v>
      </c>
      <c r="J195" s="24">
        <v>0</v>
      </c>
      <c r="K195" s="146">
        <f t="shared" si="96"/>
        <v>100000</v>
      </c>
      <c r="L195" s="24">
        <v>0</v>
      </c>
      <c r="M195" s="24">
        <v>0</v>
      </c>
      <c r="N195" s="24">
        <v>0</v>
      </c>
      <c r="O195" s="118">
        <v>0</v>
      </c>
      <c r="P195" s="186">
        <f t="shared" si="97"/>
        <v>0</v>
      </c>
      <c r="Q195" s="181">
        <f t="shared" si="98"/>
        <v>100000</v>
      </c>
    </row>
    <row r="196" spans="1:17" ht="20.100000000000001" customHeight="1">
      <c r="A196" s="38">
        <v>423400</v>
      </c>
      <c r="B196" s="19" t="s">
        <v>149</v>
      </c>
      <c r="C196" s="20">
        <v>50000</v>
      </c>
      <c r="D196" s="20">
        <v>0</v>
      </c>
      <c r="E196" s="20">
        <v>0</v>
      </c>
      <c r="F196" s="20">
        <f t="shared" si="95"/>
        <v>50000</v>
      </c>
      <c r="G196" s="20">
        <v>0</v>
      </c>
      <c r="H196" s="20">
        <v>0</v>
      </c>
      <c r="I196" s="20">
        <f t="shared" ref="I196" si="101">SUM(I197:I198)</f>
        <v>0</v>
      </c>
      <c r="J196" s="20">
        <v>0</v>
      </c>
      <c r="K196" s="146">
        <f t="shared" si="96"/>
        <v>50000</v>
      </c>
      <c r="L196" s="20">
        <v>0</v>
      </c>
      <c r="M196" s="20">
        <v>0</v>
      </c>
      <c r="N196" s="20">
        <v>0</v>
      </c>
      <c r="O196" s="120">
        <v>0</v>
      </c>
      <c r="P196" s="186">
        <f t="shared" si="97"/>
        <v>0</v>
      </c>
      <c r="Q196" s="181">
        <f t="shared" si="98"/>
        <v>50000</v>
      </c>
    </row>
    <row r="197" spans="1:17" ht="20.100000000000001" hidden="1" customHeight="1">
      <c r="A197" s="22">
        <v>423419</v>
      </c>
      <c r="B197" s="28" t="s">
        <v>150</v>
      </c>
      <c r="C197" s="24">
        <v>0</v>
      </c>
      <c r="D197" s="24">
        <v>0</v>
      </c>
      <c r="E197" s="24"/>
      <c r="F197" s="20">
        <f t="shared" si="95"/>
        <v>0</v>
      </c>
      <c r="G197" s="100">
        <v>0</v>
      </c>
      <c r="H197" s="24">
        <v>0</v>
      </c>
      <c r="I197" s="24">
        <v>0</v>
      </c>
      <c r="J197" s="24">
        <v>0</v>
      </c>
      <c r="K197" s="146">
        <f t="shared" si="96"/>
        <v>0</v>
      </c>
      <c r="L197" s="24">
        <v>0</v>
      </c>
      <c r="M197" s="24">
        <v>0</v>
      </c>
      <c r="N197" s="24">
        <v>0</v>
      </c>
      <c r="O197" s="118">
        <v>0</v>
      </c>
      <c r="P197" s="189">
        <v>0</v>
      </c>
      <c r="Q197" s="181">
        <f t="shared" si="98"/>
        <v>0</v>
      </c>
    </row>
    <row r="198" spans="1:17" ht="20.100000000000001" hidden="1" customHeight="1">
      <c r="A198" s="22">
        <v>423432</v>
      </c>
      <c r="B198" s="28" t="s">
        <v>151</v>
      </c>
      <c r="C198" s="24">
        <v>70000</v>
      </c>
      <c r="D198" s="24">
        <v>0</v>
      </c>
      <c r="E198" s="24"/>
      <c r="F198" s="20">
        <f t="shared" si="95"/>
        <v>70000</v>
      </c>
      <c r="G198" s="24">
        <v>0</v>
      </c>
      <c r="H198" s="24">
        <v>0</v>
      </c>
      <c r="I198" s="24">
        <v>0</v>
      </c>
      <c r="J198" s="24">
        <v>0</v>
      </c>
      <c r="K198" s="146">
        <f t="shared" si="96"/>
        <v>70000</v>
      </c>
      <c r="L198" s="24">
        <v>0</v>
      </c>
      <c r="M198" s="24">
        <v>0</v>
      </c>
      <c r="N198" s="24">
        <v>0</v>
      </c>
      <c r="O198" s="118">
        <v>0</v>
      </c>
      <c r="P198" s="189">
        <v>0</v>
      </c>
      <c r="Q198" s="181">
        <f t="shared" si="98"/>
        <v>70000</v>
      </c>
    </row>
    <row r="199" spans="1:17" ht="20.100000000000001" customHeight="1">
      <c r="A199" s="38">
        <v>423500</v>
      </c>
      <c r="B199" s="19" t="s">
        <v>152</v>
      </c>
      <c r="C199" s="20">
        <v>900000</v>
      </c>
      <c r="D199" s="20">
        <v>1050000</v>
      </c>
      <c r="E199" s="20">
        <v>0</v>
      </c>
      <c r="F199" s="20">
        <f t="shared" si="95"/>
        <v>1950000</v>
      </c>
      <c r="G199" s="20">
        <v>550000</v>
      </c>
      <c r="H199" s="20">
        <v>0</v>
      </c>
      <c r="I199" s="20">
        <f t="shared" ref="I199" si="102">SUM(I200:I202)</f>
        <v>0</v>
      </c>
      <c r="J199" s="20">
        <v>0</v>
      </c>
      <c r="K199" s="146">
        <f t="shared" si="96"/>
        <v>2500000</v>
      </c>
      <c r="L199" s="20">
        <v>0</v>
      </c>
      <c r="M199" s="20">
        <v>0</v>
      </c>
      <c r="N199" s="20">
        <v>0</v>
      </c>
      <c r="O199" s="120">
        <v>0</v>
      </c>
      <c r="P199" s="186">
        <f>SUM(L199:O199)</f>
        <v>0</v>
      </c>
      <c r="Q199" s="181">
        <f t="shared" si="98"/>
        <v>2500000</v>
      </c>
    </row>
    <row r="200" spans="1:17" ht="20.100000000000001" hidden="1" customHeight="1">
      <c r="A200" s="22">
        <v>423521</v>
      </c>
      <c r="B200" s="109" t="s">
        <v>153</v>
      </c>
      <c r="C200" s="24">
        <v>0</v>
      </c>
      <c r="D200" s="60">
        <v>1030000</v>
      </c>
      <c r="E200" s="60"/>
      <c r="F200" s="20">
        <f t="shared" si="95"/>
        <v>1030000</v>
      </c>
      <c r="G200" s="24">
        <v>0</v>
      </c>
      <c r="H200" s="24">
        <v>0</v>
      </c>
      <c r="I200" s="24">
        <v>0</v>
      </c>
      <c r="J200" s="24">
        <v>0</v>
      </c>
      <c r="K200" s="146">
        <f t="shared" si="96"/>
        <v>1030000</v>
      </c>
      <c r="L200" s="24">
        <v>0</v>
      </c>
      <c r="M200" s="24">
        <v>0</v>
      </c>
      <c r="N200" s="24">
        <v>0</v>
      </c>
      <c r="O200" s="118">
        <v>0</v>
      </c>
      <c r="P200" s="189">
        <v>0</v>
      </c>
      <c r="Q200" s="181">
        <f t="shared" si="98"/>
        <v>1030000</v>
      </c>
    </row>
    <row r="201" spans="1:17" ht="20.100000000000001" hidden="1" customHeight="1">
      <c r="A201" s="22">
        <v>423591</v>
      </c>
      <c r="B201" s="110" t="s">
        <v>154</v>
      </c>
      <c r="C201" s="24">
        <v>0</v>
      </c>
      <c r="D201" s="24">
        <v>0</v>
      </c>
      <c r="E201" s="24"/>
      <c r="F201" s="20">
        <f t="shared" si="95"/>
        <v>0</v>
      </c>
      <c r="G201" s="24">
        <v>500000</v>
      </c>
      <c r="H201" s="24">
        <v>0</v>
      </c>
      <c r="I201" s="24">
        <v>0</v>
      </c>
      <c r="J201" s="24">
        <v>0</v>
      </c>
      <c r="K201" s="146">
        <f t="shared" si="96"/>
        <v>500000</v>
      </c>
      <c r="L201" s="24">
        <v>0</v>
      </c>
      <c r="M201" s="24">
        <v>0</v>
      </c>
      <c r="N201" s="24">
        <v>0</v>
      </c>
      <c r="O201" s="118">
        <v>0</v>
      </c>
      <c r="P201" s="189">
        <v>0</v>
      </c>
      <c r="Q201" s="181">
        <f t="shared" si="98"/>
        <v>500000</v>
      </c>
    </row>
    <row r="202" spans="1:17" ht="20.100000000000001" hidden="1" customHeight="1">
      <c r="A202" s="22">
        <v>423599</v>
      </c>
      <c r="B202" s="23" t="s">
        <v>155</v>
      </c>
      <c r="C202" s="24">
        <v>0</v>
      </c>
      <c r="D202" s="24">
        <v>0</v>
      </c>
      <c r="E202" s="24"/>
      <c r="F202" s="20">
        <f t="shared" si="95"/>
        <v>0</v>
      </c>
      <c r="G202" s="100">
        <v>660000</v>
      </c>
      <c r="H202" s="60">
        <v>0</v>
      </c>
      <c r="I202" s="24">
        <v>0</v>
      </c>
      <c r="J202" s="24">
        <v>0</v>
      </c>
      <c r="K202" s="146">
        <f t="shared" si="96"/>
        <v>660000</v>
      </c>
      <c r="L202" s="24">
        <v>0</v>
      </c>
      <c r="M202" s="24">
        <v>0</v>
      </c>
      <c r="N202" s="24">
        <v>0</v>
      </c>
      <c r="O202" s="118">
        <v>0</v>
      </c>
      <c r="P202" s="189">
        <v>0</v>
      </c>
      <c r="Q202" s="181">
        <f t="shared" si="98"/>
        <v>660000</v>
      </c>
    </row>
    <row r="203" spans="1:17" ht="20.100000000000001" customHeight="1">
      <c r="A203" s="38">
        <v>423600</v>
      </c>
      <c r="B203" s="19" t="s">
        <v>156</v>
      </c>
      <c r="C203" s="20">
        <v>574000</v>
      </c>
      <c r="D203" s="20">
        <v>0</v>
      </c>
      <c r="E203" s="20">
        <v>0</v>
      </c>
      <c r="F203" s="20">
        <f t="shared" si="95"/>
        <v>574000</v>
      </c>
      <c r="G203" s="20">
        <v>250000</v>
      </c>
      <c r="H203" s="20">
        <v>0</v>
      </c>
      <c r="I203" s="20">
        <f t="shared" ref="I203" si="103">SUM(I204)</f>
        <v>0</v>
      </c>
      <c r="J203" s="20">
        <v>0</v>
      </c>
      <c r="K203" s="146">
        <f t="shared" si="96"/>
        <v>824000</v>
      </c>
      <c r="L203" s="20">
        <v>0</v>
      </c>
      <c r="M203" s="20">
        <v>0</v>
      </c>
      <c r="N203" s="20">
        <v>0</v>
      </c>
      <c r="O203" s="120">
        <v>0</v>
      </c>
      <c r="P203" s="186">
        <f t="shared" ref="P203:P211" si="104">SUM(L203:O203)</f>
        <v>0</v>
      </c>
      <c r="Q203" s="181">
        <f t="shared" si="98"/>
        <v>824000</v>
      </c>
    </row>
    <row r="204" spans="1:17" ht="20.100000000000001" hidden="1" customHeight="1">
      <c r="A204" s="22">
        <v>423611</v>
      </c>
      <c r="B204" s="23" t="s">
        <v>157</v>
      </c>
      <c r="C204" s="24">
        <v>455000</v>
      </c>
      <c r="D204" s="24">
        <v>0</v>
      </c>
      <c r="E204" s="24"/>
      <c r="F204" s="20">
        <f t="shared" si="95"/>
        <v>455000</v>
      </c>
      <c r="G204" s="24">
        <v>0</v>
      </c>
      <c r="H204" s="24">
        <v>0</v>
      </c>
      <c r="I204" s="24">
        <v>0</v>
      </c>
      <c r="J204" s="24">
        <v>0</v>
      </c>
      <c r="K204" s="146">
        <f t="shared" si="96"/>
        <v>455000</v>
      </c>
      <c r="L204" s="24">
        <v>0</v>
      </c>
      <c r="M204" s="24">
        <v>0</v>
      </c>
      <c r="N204" s="24">
        <v>0</v>
      </c>
      <c r="O204" s="118">
        <v>0</v>
      </c>
      <c r="P204" s="186">
        <f t="shared" si="104"/>
        <v>0</v>
      </c>
      <c r="Q204" s="181">
        <f t="shared" si="98"/>
        <v>455000</v>
      </c>
    </row>
    <row r="205" spans="1:17" ht="20.100000000000001" hidden="1" customHeight="1">
      <c r="A205" s="22">
        <v>423621</v>
      </c>
      <c r="B205" s="56" t="s">
        <v>389</v>
      </c>
      <c r="C205" s="24">
        <v>0</v>
      </c>
      <c r="D205" s="24">
        <v>0</v>
      </c>
      <c r="E205" s="24"/>
      <c r="F205" s="20">
        <f t="shared" si="95"/>
        <v>0</v>
      </c>
      <c r="G205" s="24">
        <v>300000</v>
      </c>
      <c r="H205" s="24">
        <v>0</v>
      </c>
      <c r="I205" s="24">
        <v>0</v>
      </c>
      <c r="J205" s="24">
        <v>0</v>
      </c>
      <c r="K205" s="146">
        <f t="shared" si="96"/>
        <v>300000</v>
      </c>
      <c r="L205" s="24">
        <v>0</v>
      </c>
      <c r="M205" s="24">
        <v>0</v>
      </c>
      <c r="N205" s="24">
        <v>0</v>
      </c>
      <c r="O205" s="118">
        <v>0</v>
      </c>
      <c r="P205" s="186">
        <f t="shared" si="104"/>
        <v>0</v>
      </c>
      <c r="Q205" s="181">
        <f t="shared" si="98"/>
        <v>300000</v>
      </c>
    </row>
    <row r="206" spans="1:17" ht="20.100000000000001" customHeight="1">
      <c r="A206" s="38">
        <v>423700</v>
      </c>
      <c r="B206" s="19" t="s">
        <v>158</v>
      </c>
      <c r="C206" s="20">
        <v>0</v>
      </c>
      <c r="D206" s="20">
        <v>0</v>
      </c>
      <c r="E206" s="20">
        <v>0</v>
      </c>
      <c r="F206" s="20">
        <f t="shared" si="95"/>
        <v>0</v>
      </c>
      <c r="G206" s="20">
        <v>330000</v>
      </c>
      <c r="H206" s="20">
        <v>0</v>
      </c>
      <c r="I206" s="20">
        <f t="shared" ref="I206" si="105">SUM(I207+I208)</f>
        <v>0</v>
      </c>
      <c r="J206" s="20">
        <v>0</v>
      </c>
      <c r="K206" s="146">
        <f t="shared" si="96"/>
        <v>330000</v>
      </c>
      <c r="L206" s="20">
        <v>0</v>
      </c>
      <c r="M206" s="20">
        <v>0</v>
      </c>
      <c r="N206" s="20">
        <v>0</v>
      </c>
      <c r="O206" s="120">
        <v>0</v>
      </c>
      <c r="P206" s="186">
        <f t="shared" si="104"/>
        <v>0</v>
      </c>
      <c r="Q206" s="181">
        <f t="shared" si="98"/>
        <v>330000</v>
      </c>
    </row>
    <row r="207" spans="1:17" ht="20.100000000000001" hidden="1" customHeight="1">
      <c r="A207" s="22">
        <v>423711</v>
      </c>
      <c r="B207" s="23" t="s">
        <v>158</v>
      </c>
      <c r="C207" s="24">
        <v>0</v>
      </c>
      <c r="D207" s="24">
        <v>0</v>
      </c>
      <c r="E207" s="24"/>
      <c r="F207" s="20">
        <f t="shared" si="95"/>
        <v>0</v>
      </c>
      <c r="G207" s="100">
        <v>400000</v>
      </c>
      <c r="H207" s="24">
        <v>0</v>
      </c>
      <c r="I207" s="24">
        <v>0</v>
      </c>
      <c r="J207" s="24">
        <v>0</v>
      </c>
      <c r="K207" s="146">
        <f t="shared" si="96"/>
        <v>400000</v>
      </c>
      <c r="L207" s="24">
        <v>0</v>
      </c>
      <c r="M207" s="24">
        <v>0</v>
      </c>
      <c r="N207" s="24">
        <v>0</v>
      </c>
      <c r="O207" s="118">
        <v>0</v>
      </c>
      <c r="P207" s="186">
        <f t="shared" si="104"/>
        <v>0</v>
      </c>
      <c r="Q207" s="181">
        <f t="shared" si="98"/>
        <v>400000</v>
      </c>
    </row>
    <row r="208" spans="1:17" ht="20.100000000000001" hidden="1" customHeight="1">
      <c r="A208" s="22">
        <v>423712</v>
      </c>
      <c r="B208" s="56" t="s">
        <v>159</v>
      </c>
      <c r="C208" s="24">
        <v>0</v>
      </c>
      <c r="D208" s="24">
        <v>0</v>
      </c>
      <c r="E208" s="24"/>
      <c r="F208" s="20">
        <f t="shared" si="95"/>
        <v>0</v>
      </c>
      <c r="G208" s="100">
        <v>300000</v>
      </c>
      <c r="H208" s="24">
        <v>0</v>
      </c>
      <c r="I208" s="24">
        <v>0</v>
      </c>
      <c r="J208" s="24">
        <v>0</v>
      </c>
      <c r="K208" s="146">
        <f t="shared" si="96"/>
        <v>300000</v>
      </c>
      <c r="L208" s="24">
        <v>0</v>
      </c>
      <c r="M208" s="24">
        <v>0</v>
      </c>
      <c r="N208" s="24">
        <v>0</v>
      </c>
      <c r="O208" s="118">
        <v>0</v>
      </c>
      <c r="P208" s="186">
        <f t="shared" si="104"/>
        <v>0</v>
      </c>
      <c r="Q208" s="181">
        <f t="shared" si="98"/>
        <v>300000</v>
      </c>
    </row>
    <row r="209" spans="1:236" ht="20.100000000000001" hidden="1" customHeight="1">
      <c r="A209" s="22">
        <v>423712</v>
      </c>
      <c r="B209" s="23" t="s">
        <v>159</v>
      </c>
      <c r="C209" s="24">
        <f ca="1">SUM(D209:K209)</f>
        <v>0</v>
      </c>
      <c r="D209" s="24"/>
      <c r="E209" s="24"/>
      <c r="F209" s="20">
        <f t="shared" ca="1" si="95"/>
        <v>0</v>
      </c>
      <c r="G209" s="24"/>
      <c r="H209" s="24"/>
      <c r="I209" s="24"/>
      <c r="J209" s="24"/>
      <c r="K209" s="146">
        <f t="shared" ca="1" si="96"/>
        <v>22997000</v>
      </c>
      <c r="L209" s="24"/>
      <c r="M209" s="24"/>
      <c r="N209" s="24"/>
      <c r="O209" s="118"/>
      <c r="P209" s="186">
        <f t="shared" si="104"/>
        <v>0</v>
      </c>
      <c r="Q209" s="181">
        <f t="shared" ca="1" si="98"/>
        <v>3100000</v>
      </c>
    </row>
    <row r="210" spans="1:236" ht="15.75" hidden="1" customHeight="1">
      <c r="A210" s="25" t="s">
        <v>3</v>
      </c>
      <c r="B210" s="39" t="s">
        <v>15</v>
      </c>
      <c r="C210" s="29">
        <v>4</v>
      </c>
      <c r="D210" s="29">
        <v>5</v>
      </c>
      <c r="E210" s="29"/>
      <c r="F210" s="20">
        <f t="shared" si="95"/>
        <v>9</v>
      </c>
      <c r="G210" s="29">
        <v>7</v>
      </c>
      <c r="H210" s="29">
        <v>8</v>
      </c>
      <c r="I210" s="29">
        <v>9</v>
      </c>
      <c r="J210" s="29"/>
      <c r="K210" s="146">
        <f t="shared" si="96"/>
        <v>33</v>
      </c>
      <c r="L210" s="29"/>
      <c r="M210" s="29"/>
      <c r="N210" s="29"/>
      <c r="O210" s="169"/>
      <c r="P210" s="186">
        <f t="shared" si="104"/>
        <v>0</v>
      </c>
      <c r="Q210" s="181">
        <f t="shared" si="98"/>
        <v>33</v>
      </c>
    </row>
    <row r="211" spans="1:236" ht="20.100000000000001" customHeight="1">
      <c r="A211" s="38">
        <v>423900</v>
      </c>
      <c r="B211" s="19" t="s">
        <v>160</v>
      </c>
      <c r="C211" s="20">
        <v>0</v>
      </c>
      <c r="D211" s="20">
        <v>0</v>
      </c>
      <c r="E211" s="20">
        <v>0</v>
      </c>
      <c r="F211" s="20">
        <f t="shared" si="95"/>
        <v>0</v>
      </c>
      <c r="G211" s="20">
        <v>700000</v>
      </c>
      <c r="H211" s="20">
        <v>14594000</v>
      </c>
      <c r="I211" s="20">
        <f t="shared" ref="I211" si="106">SUM(I212:I213)</f>
        <v>0</v>
      </c>
      <c r="J211" s="20">
        <v>0</v>
      </c>
      <c r="K211" s="146">
        <f t="shared" si="96"/>
        <v>15294000</v>
      </c>
      <c r="L211" s="20">
        <v>0</v>
      </c>
      <c r="M211" s="20">
        <v>0</v>
      </c>
      <c r="N211" s="20">
        <v>0</v>
      </c>
      <c r="O211" s="120">
        <v>0</v>
      </c>
      <c r="P211" s="186">
        <f t="shared" si="104"/>
        <v>0</v>
      </c>
      <c r="Q211" s="181">
        <f t="shared" si="98"/>
        <v>15294000</v>
      </c>
    </row>
    <row r="212" spans="1:236" ht="20.100000000000001" hidden="1" customHeight="1">
      <c r="A212" s="22">
        <v>423911</v>
      </c>
      <c r="B212" s="23" t="s">
        <v>161</v>
      </c>
      <c r="C212" s="24">
        <v>0</v>
      </c>
      <c r="D212" s="24">
        <v>0</v>
      </c>
      <c r="E212" s="24"/>
      <c r="F212" s="24">
        <f>SUM(C212+D212)</f>
        <v>0</v>
      </c>
      <c r="G212" s="24">
        <v>0</v>
      </c>
      <c r="H212" s="60">
        <v>13750000</v>
      </c>
      <c r="I212" s="24">
        <v>0</v>
      </c>
      <c r="J212" s="24">
        <v>0</v>
      </c>
      <c r="K212" s="158">
        <f t="shared" ref="K212:K213" si="107">SUM(F212:J212)</f>
        <v>13750000</v>
      </c>
      <c r="L212" s="24">
        <v>0</v>
      </c>
      <c r="M212" s="24">
        <v>0</v>
      </c>
      <c r="N212" s="24">
        <v>0</v>
      </c>
      <c r="O212" s="118">
        <v>0</v>
      </c>
      <c r="P212" s="187">
        <v>0</v>
      </c>
      <c r="Q212" s="181">
        <f t="shared" si="98"/>
        <v>13750000</v>
      </c>
    </row>
    <row r="213" spans="1:236" ht="20.100000000000001" hidden="1" customHeight="1">
      <c r="A213" s="22">
        <v>423911</v>
      </c>
      <c r="B213" s="23" t="s">
        <v>162</v>
      </c>
      <c r="C213" s="24">
        <v>0</v>
      </c>
      <c r="D213" s="24">
        <v>0</v>
      </c>
      <c r="E213" s="24"/>
      <c r="F213" s="24">
        <f>SUM(C213+D213)</f>
        <v>0</v>
      </c>
      <c r="G213" s="24">
        <v>0</v>
      </c>
      <c r="H213" s="24">
        <v>0</v>
      </c>
      <c r="I213" s="24">
        <v>0</v>
      </c>
      <c r="J213" s="24">
        <v>0</v>
      </c>
      <c r="K213" s="158">
        <f t="shared" si="107"/>
        <v>0</v>
      </c>
      <c r="L213" s="24">
        <v>0</v>
      </c>
      <c r="M213" s="24">
        <v>0</v>
      </c>
      <c r="N213" s="24">
        <v>0</v>
      </c>
      <c r="O213" s="118">
        <v>0</v>
      </c>
      <c r="P213" s="187">
        <v>0</v>
      </c>
      <c r="Q213" s="181">
        <f t="shared" si="98"/>
        <v>0</v>
      </c>
    </row>
    <row r="214" spans="1:236" s="84" customFormat="1" ht="20.100000000000001" customHeight="1">
      <c r="A214" s="75">
        <v>424000</v>
      </c>
      <c r="B214" s="76" t="s">
        <v>363</v>
      </c>
      <c r="C214" s="77">
        <f>SUM(C217+C221)</f>
        <v>482000</v>
      </c>
      <c r="D214" s="77">
        <f t="shared" ref="D214:K214" si="108">SUM(D217+D221)</f>
        <v>0</v>
      </c>
      <c r="E214" s="77">
        <v>0</v>
      </c>
      <c r="F214" s="77">
        <f t="shared" si="108"/>
        <v>482000</v>
      </c>
      <c r="G214" s="77">
        <f t="shared" si="108"/>
        <v>0</v>
      </c>
      <c r="H214" s="77">
        <f t="shared" si="108"/>
        <v>0</v>
      </c>
      <c r="I214" s="77">
        <f t="shared" si="108"/>
        <v>0</v>
      </c>
      <c r="J214" s="77">
        <f t="shared" si="108"/>
        <v>0</v>
      </c>
      <c r="K214" s="159">
        <f t="shared" si="108"/>
        <v>482000</v>
      </c>
      <c r="L214" s="77">
        <f t="shared" ref="L214:P214" si="109">SUM(L217+L221)</f>
        <v>0</v>
      </c>
      <c r="M214" s="77">
        <f t="shared" si="109"/>
        <v>0</v>
      </c>
      <c r="N214" s="77">
        <f t="shared" si="109"/>
        <v>0</v>
      </c>
      <c r="O214" s="178">
        <f t="shared" si="109"/>
        <v>0</v>
      </c>
      <c r="P214" s="188">
        <f t="shared" si="109"/>
        <v>0</v>
      </c>
      <c r="Q214" s="181">
        <f t="shared" si="98"/>
        <v>482000</v>
      </c>
      <c r="R214" s="134"/>
      <c r="S214" s="134"/>
      <c r="T214" s="134"/>
      <c r="U214" s="134"/>
      <c r="V214" s="134"/>
      <c r="W214" s="134"/>
      <c r="X214" s="83"/>
      <c r="Y214" s="83"/>
      <c r="Z214" s="83"/>
      <c r="AA214" s="83"/>
      <c r="AB214" s="83"/>
      <c r="AC214" s="83"/>
      <c r="AD214" s="83"/>
      <c r="AE214" s="83"/>
      <c r="AF214" s="83"/>
      <c r="AG214" s="83"/>
      <c r="AH214" s="83"/>
      <c r="AI214" s="83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  <c r="AV214" s="83"/>
      <c r="AW214" s="83"/>
      <c r="AX214" s="83"/>
      <c r="AY214" s="83"/>
      <c r="AZ214" s="83"/>
      <c r="BA214" s="83"/>
      <c r="BB214" s="83"/>
      <c r="BC214" s="83"/>
      <c r="BD214" s="83"/>
      <c r="BE214" s="83"/>
      <c r="BF214" s="83"/>
      <c r="BG214" s="83"/>
      <c r="BH214" s="83"/>
      <c r="BI214" s="83"/>
      <c r="BJ214" s="83"/>
      <c r="BK214" s="83"/>
      <c r="BL214" s="83"/>
      <c r="BM214" s="83"/>
      <c r="BN214" s="83"/>
      <c r="BO214" s="83"/>
      <c r="BP214" s="83"/>
      <c r="BQ214" s="83"/>
      <c r="BR214" s="83"/>
      <c r="BS214" s="83"/>
      <c r="BT214" s="83"/>
      <c r="BU214" s="83"/>
      <c r="BV214" s="83"/>
      <c r="BW214" s="83"/>
      <c r="BX214" s="83"/>
      <c r="BY214" s="83"/>
      <c r="BZ214" s="83"/>
      <c r="CA214" s="83"/>
      <c r="CB214" s="83"/>
      <c r="CC214" s="83"/>
      <c r="CD214" s="83"/>
      <c r="CE214" s="83"/>
      <c r="CF214" s="83"/>
      <c r="CG214" s="83"/>
      <c r="CH214" s="83"/>
      <c r="CI214" s="83"/>
      <c r="CJ214" s="83"/>
      <c r="CK214" s="83"/>
      <c r="CL214" s="83"/>
      <c r="CM214" s="83"/>
      <c r="CN214" s="83"/>
      <c r="CO214" s="83"/>
      <c r="CP214" s="83"/>
      <c r="CQ214" s="83"/>
      <c r="CR214" s="83"/>
      <c r="CS214" s="83"/>
      <c r="CT214" s="83"/>
      <c r="CU214" s="83"/>
      <c r="CV214" s="83"/>
      <c r="CW214" s="83"/>
      <c r="CX214" s="83"/>
      <c r="CY214" s="83"/>
      <c r="CZ214" s="83"/>
      <c r="DA214" s="83"/>
      <c r="DB214" s="83"/>
      <c r="DC214" s="83"/>
      <c r="DD214" s="83"/>
      <c r="DE214" s="83"/>
      <c r="DF214" s="83"/>
      <c r="DG214" s="83"/>
      <c r="DH214" s="83"/>
      <c r="DI214" s="83"/>
      <c r="DJ214" s="83"/>
      <c r="DK214" s="83"/>
      <c r="DL214" s="83"/>
      <c r="DM214" s="83"/>
      <c r="DN214" s="83"/>
      <c r="DO214" s="83"/>
      <c r="DP214" s="83"/>
      <c r="DQ214" s="83"/>
      <c r="DR214" s="83"/>
      <c r="DS214" s="83"/>
      <c r="DT214" s="83"/>
      <c r="DU214" s="83"/>
      <c r="DV214" s="83"/>
      <c r="DW214" s="83"/>
      <c r="DX214" s="83"/>
      <c r="DY214" s="83"/>
      <c r="DZ214" s="83"/>
      <c r="EA214" s="83"/>
      <c r="EB214" s="83"/>
      <c r="EC214" s="83"/>
      <c r="ED214" s="83"/>
      <c r="EE214" s="83"/>
      <c r="EF214" s="83"/>
      <c r="EG214" s="83"/>
      <c r="EH214" s="83"/>
      <c r="EI214" s="83"/>
      <c r="EJ214" s="83"/>
      <c r="EK214" s="83"/>
      <c r="EL214" s="83"/>
      <c r="EM214" s="83"/>
      <c r="EN214" s="83"/>
      <c r="EO214" s="83"/>
      <c r="EP214" s="83"/>
      <c r="EQ214" s="83"/>
      <c r="ER214" s="83"/>
      <c r="ES214" s="83"/>
      <c r="ET214" s="83"/>
      <c r="EU214" s="83"/>
      <c r="EV214" s="83"/>
      <c r="EW214" s="83"/>
      <c r="EX214" s="83"/>
      <c r="EY214" s="83"/>
      <c r="EZ214" s="83"/>
      <c r="FA214" s="83"/>
      <c r="FB214" s="83"/>
      <c r="FC214" s="83"/>
      <c r="FD214" s="83"/>
      <c r="FE214" s="83"/>
      <c r="FF214" s="83"/>
      <c r="FG214" s="83"/>
      <c r="FH214" s="83"/>
      <c r="FI214" s="83"/>
      <c r="FJ214" s="83"/>
      <c r="FK214" s="83"/>
      <c r="FL214" s="83"/>
      <c r="FM214" s="83"/>
      <c r="FN214" s="83"/>
      <c r="FO214" s="83"/>
      <c r="FP214" s="83"/>
      <c r="FQ214" s="83"/>
      <c r="FR214" s="83"/>
      <c r="FS214" s="83"/>
      <c r="FT214" s="83"/>
      <c r="FU214" s="83"/>
      <c r="FV214" s="83"/>
      <c r="FW214" s="83"/>
      <c r="FX214" s="83"/>
      <c r="FY214" s="83"/>
      <c r="FZ214" s="83"/>
      <c r="GA214" s="83"/>
      <c r="GB214" s="83"/>
      <c r="GC214" s="83"/>
      <c r="GD214" s="83"/>
      <c r="GE214" s="83"/>
      <c r="GF214" s="83"/>
      <c r="GG214" s="83"/>
      <c r="GH214" s="83"/>
      <c r="GI214" s="83"/>
      <c r="GJ214" s="83"/>
      <c r="GK214" s="83"/>
      <c r="GL214" s="83"/>
      <c r="GM214" s="83"/>
      <c r="GN214" s="83"/>
      <c r="GO214" s="83"/>
      <c r="GP214" s="83"/>
      <c r="GQ214" s="83"/>
      <c r="GR214" s="83"/>
      <c r="GS214" s="83"/>
      <c r="GT214" s="83"/>
      <c r="GU214" s="83"/>
      <c r="GV214" s="83"/>
      <c r="GW214" s="83"/>
      <c r="GX214" s="83"/>
      <c r="GY214" s="83"/>
      <c r="GZ214" s="83"/>
      <c r="HA214" s="83"/>
      <c r="HB214" s="83"/>
      <c r="HC214" s="83"/>
      <c r="HD214" s="83"/>
      <c r="HE214" s="83"/>
      <c r="HF214" s="83"/>
      <c r="HG214" s="83"/>
      <c r="HH214" s="83"/>
      <c r="HI214" s="83"/>
      <c r="HJ214" s="83"/>
      <c r="HK214" s="83"/>
      <c r="HL214" s="83"/>
      <c r="HM214" s="83"/>
      <c r="HN214" s="83"/>
      <c r="HO214" s="83"/>
      <c r="HP214" s="83"/>
      <c r="HQ214" s="83"/>
      <c r="HR214" s="83"/>
      <c r="HS214" s="83"/>
      <c r="HT214" s="83"/>
      <c r="HU214" s="83"/>
      <c r="HV214" s="83"/>
      <c r="HW214" s="83"/>
      <c r="HX214" s="83"/>
      <c r="HY214" s="83"/>
      <c r="HZ214" s="83"/>
      <c r="IA214" s="83"/>
      <c r="IB214" s="83"/>
    </row>
    <row r="215" spans="1:236" ht="20.100000000000001" hidden="1" customHeight="1">
      <c r="A215" s="22">
        <v>424100</v>
      </c>
      <c r="B215" s="23" t="s">
        <v>163</v>
      </c>
      <c r="C215" s="24">
        <f>SUM(D215:K215)</f>
        <v>0</v>
      </c>
      <c r="D215" s="24"/>
      <c r="E215" s="24"/>
      <c r="F215" s="24"/>
      <c r="G215" s="24"/>
      <c r="H215" s="24"/>
      <c r="I215" s="24"/>
      <c r="J215" s="24"/>
      <c r="K215" s="147"/>
      <c r="L215" s="24"/>
      <c r="M215" s="24"/>
      <c r="N215" s="24"/>
      <c r="O215" s="118"/>
      <c r="P215" s="187"/>
      <c r="Q215" s="181">
        <f t="shared" si="98"/>
        <v>0</v>
      </c>
    </row>
    <row r="216" spans="1:236" ht="20.100000000000001" hidden="1" customHeight="1">
      <c r="A216" s="22">
        <v>424200</v>
      </c>
      <c r="B216" s="23" t="s">
        <v>164</v>
      </c>
      <c r="C216" s="24">
        <f>SUM(D216:K216)</f>
        <v>0</v>
      </c>
      <c r="D216" s="24"/>
      <c r="E216" s="24"/>
      <c r="F216" s="24"/>
      <c r="G216" s="24"/>
      <c r="H216" s="24"/>
      <c r="I216" s="24"/>
      <c r="J216" s="24"/>
      <c r="K216" s="147"/>
      <c r="L216" s="24"/>
      <c r="M216" s="24"/>
      <c r="N216" s="24"/>
      <c r="O216" s="118"/>
      <c r="P216" s="187"/>
      <c r="Q216" s="181">
        <f t="shared" si="98"/>
        <v>0</v>
      </c>
    </row>
    <row r="217" spans="1:236" ht="20.100000000000001" customHeight="1">
      <c r="A217" s="38">
        <v>424300</v>
      </c>
      <c r="B217" s="19" t="s">
        <v>165</v>
      </c>
      <c r="C217" s="20">
        <v>482000</v>
      </c>
      <c r="D217" s="20">
        <v>0</v>
      </c>
      <c r="E217" s="20">
        <v>0</v>
      </c>
      <c r="F217" s="20">
        <f t="shared" ref="F217:F221" si="110">SUM(C217:E217)</f>
        <v>482000</v>
      </c>
      <c r="G217" s="20">
        <v>0</v>
      </c>
      <c r="H217" s="20">
        <v>0</v>
      </c>
      <c r="I217" s="20">
        <f t="shared" ref="I217" si="111">SUM(I218)</f>
        <v>0</v>
      </c>
      <c r="J217" s="20">
        <v>0</v>
      </c>
      <c r="K217" s="146">
        <f t="shared" ref="K217:K221" si="112">SUM(F217:J217)</f>
        <v>482000</v>
      </c>
      <c r="L217" s="20">
        <v>0</v>
      </c>
      <c r="M217" s="20">
        <v>0</v>
      </c>
      <c r="N217" s="20">
        <v>0</v>
      </c>
      <c r="O217" s="120">
        <v>0</v>
      </c>
      <c r="P217" s="186">
        <f t="shared" ref="P217:P221" si="113">SUM(L217:O217)</f>
        <v>0</v>
      </c>
      <c r="Q217" s="181">
        <f t="shared" si="98"/>
        <v>482000</v>
      </c>
    </row>
    <row r="218" spans="1:236" ht="20.100000000000001" hidden="1" customHeight="1">
      <c r="A218" s="22">
        <v>424351</v>
      </c>
      <c r="B218" s="23" t="s">
        <v>166</v>
      </c>
      <c r="C218" s="24">
        <v>36000</v>
      </c>
      <c r="D218" s="24">
        <v>0</v>
      </c>
      <c r="E218" s="24"/>
      <c r="F218" s="20">
        <f t="shared" si="110"/>
        <v>36000</v>
      </c>
      <c r="G218" s="24">
        <v>0</v>
      </c>
      <c r="H218" s="24"/>
      <c r="I218" s="24">
        <v>0</v>
      </c>
      <c r="J218" s="24">
        <v>0</v>
      </c>
      <c r="K218" s="146">
        <f t="shared" si="112"/>
        <v>36000</v>
      </c>
      <c r="L218" s="24">
        <v>0</v>
      </c>
      <c r="M218" s="24">
        <v>0</v>
      </c>
      <c r="N218" s="24">
        <v>0</v>
      </c>
      <c r="O218" s="118">
        <v>0</v>
      </c>
      <c r="P218" s="186">
        <f t="shared" si="113"/>
        <v>0</v>
      </c>
      <c r="Q218" s="181">
        <f t="shared" si="98"/>
        <v>36000</v>
      </c>
    </row>
    <row r="219" spans="1:236" ht="20.100000000000001" hidden="1" customHeight="1">
      <c r="A219" s="22">
        <v>424400</v>
      </c>
      <c r="B219" s="23" t="s">
        <v>167</v>
      </c>
      <c r="C219" s="24">
        <f ca="1">SUM(D219:K219)</f>
        <v>0</v>
      </c>
      <c r="D219" s="24"/>
      <c r="E219" s="24"/>
      <c r="F219" s="20">
        <f t="shared" ca="1" si="110"/>
        <v>0</v>
      </c>
      <c r="G219" s="24"/>
      <c r="H219" s="24"/>
      <c r="I219" s="24"/>
      <c r="J219" s="24"/>
      <c r="K219" s="146">
        <f t="shared" ca="1" si="112"/>
        <v>22997000</v>
      </c>
      <c r="L219" s="24"/>
      <c r="M219" s="24"/>
      <c r="N219" s="24"/>
      <c r="O219" s="118"/>
      <c r="P219" s="186">
        <f t="shared" si="113"/>
        <v>0</v>
      </c>
      <c r="Q219" s="181">
        <f t="shared" ca="1" si="98"/>
        <v>3100000</v>
      </c>
    </row>
    <row r="220" spans="1:236" ht="20.100000000000001" hidden="1" customHeight="1">
      <c r="A220" s="22">
        <v>424500</v>
      </c>
      <c r="B220" s="23" t="s">
        <v>168</v>
      </c>
      <c r="C220" s="24">
        <f ca="1">SUM(D220:K220)</f>
        <v>0</v>
      </c>
      <c r="D220" s="24"/>
      <c r="E220" s="24"/>
      <c r="F220" s="20">
        <f t="shared" ca="1" si="110"/>
        <v>0</v>
      </c>
      <c r="G220" s="24"/>
      <c r="H220" s="24"/>
      <c r="I220" s="24"/>
      <c r="J220" s="24"/>
      <c r="K220" s="146">
        <f t="shared" ca="1" si="112"/>
        <v>22997000</v>
      </c>
      <c r="L220" s="24"/>
      <c r="M220" s="24"/>
      <c r="N220" s="24"/>
      <c r="O220" s="118"/>
      <c r="P220" s="186">
        <f t="shared" si="113"/>
        <v>0</v>
      </c>
      <c r="Q220" s="181">
        <f t="shared" ca="1" si="98"/>
        <v>3100000</v>
      </c>
    </row>
    <row r="221" spans="1:236" ht="33" customHeight="1">
      <c r="A221" s="38">
        <v>424600</v>
      </c>
      <c r="B221" s="19" t="s">
        <v>169</v>
      </c>
      <c r="C221" s="20">
        <v>0</v>
      </c>
      <c r="D221" s="20">
        <v>0</v>
      </c>
      <c r="E221" s="20">
        <v>0</v>
      </c>
      <c r="F221" s="20">
        <f t="shared" si="110"/>
        <v>0</v>
      </c>
      <c r="G221" s="20">
        <v>0</v>
      </c>
      <c r="H221" s="20">
        <v>0</v>
      </c>
      <c r="I221" s="20">
        <f t="shared" ref="I221" si="114">SUM(I222)</f>
        <v>0</v>
      </c>
      <c r="J221" s="20">
        <v>0</v>
      </c>
      <c r="K221" s="146">
        <f t="shared" si="112"/>
        <v>0</v>
      </c>
      <c r="L221" s="20">
        <v>0</v>
      </c>
      <c r="M221" s="20">
        <v>0</v>
      </c>
      <c r="N221" s="20">
        <v>0</v>
      </c>
      <c r="O221" s="120">
        <v>0</v>
      </c>
      <c r="P221" s="186">
        <f t="shared" si="113"/>
        <v>0</v>
      </c>
      <c r="Q221" s="181">
        <f t="shared" si="98"/>
        <v>0</v>
      </c>
    </row>
    <row r="222" spans="1:236" ht="20.100000000000001" hidden="1" customHeight="1">
      <c r="A222" s="22">
        <v>424611</v>
      </c>
      <c r="B222" s="23" t="s">
        <v>170</v>
      </c>
      <c r="C222" s="24">
        <f>SUM(D222:K222)</f>
        <v>0</v>
      </c>
      <c r="D222" s="24">
        <v>0</v>
      </c>
      <c r="E222" s="24"/>
      <c r="F222" s="24">
        <v>0</v>
      </c>
      <c r="G222" s="24">
        <v>0</v>
      </c>
      <c r="H222" s="24">
        <v>0</v>
      </c>
      <c r="I222" s="24">
        <v>0</v>
      </c>
      <c r="J222" s="24">
        <v>0</v>
      </c>
      <c r="K222" s="158">
        <f>SUM(F222:J222)</f>
        <v>0</v>
      </c>
      <c r="L222" s="24">
        <v>0</v>
      </c>
      <c r="M222" s="24">
        <v>0</v>
      </c>
      <c r="N222" s="24">
        <v>0</v>
      </c>
      <c r="O222" s="24">
        <v>0</v>
      </c>
      <c r="P222" s="171">
        <v>0</v>
      </c>
      <c r="Q222" s="171">
        <v>0</v>
      </c>
    </row>
    <row r="223" spans="1:236" ht="20.100000000000001" hidden="1" customHeight="1">
      <c r="A223" s="22">
        <v>424900</v>
      </c>
      <c r="B223" s="23" t="s">
        <v>171</v>
      </c>
      <c r="C223" s="24">
        <f t="shared" ref="C223:K223" si="115">SUM(C224)</f>
        <v>0</v>
      </c>
      <c r="D223" s="24">
        <f t="shared" si="115"/>
        <v>0</v>
      </c>
      <c r="E223" s="24"/>
      <c r="F223" s="24">
        <f t="shared" si="115"/>
        <v>0</v>
      </c>
      <c r="G223" s="24">
        <f t="shared" si="115"/>
        <v>0</v>
      </c>
      <c r="H223" s="24">
        <f t="shared" si="115"/>
        <v>0</v>
      </c>
      <c r="I223" s="24">
        <f t="shared" si="115"/>
        <v>0</v>
      </c>
      <c r="J223" s="24"/>
      <c r="K223" s="147">
        <f t="shared" si="115"/>
        <v>0</v>
      </c>
      <c r="L223" s="24"/>
      <c r="M223" s="24"/>
      <c r="N223" s="24"/>
      <c r="O223" s="24"/>
      <c r="P223" s="24"/>
      <c r="Q223" s="24"/>
    </row>
    <row r="224" spans="1:236" ht="20.100000000000001" hidden="1" customHeight="1">
      <c r="A224" s="22">
        <v>424911</v>
      </c>
      <c r="B224" s="23" t="s">
        <v>171</v>
      </c>
      <c r="C224" s="24">
        <f>SUM(D224:K224)</f>
        <v>0</v>
      </c>
      <c r="D224" s="24"/>
      <c r="E224" s="24"/>
      <c r="F224" s="24"/>
      <c r="G224" s="24"/>
      <c r="H224" s="24"/>
      <c r="I224" s="24">
        <v>0</v>
      </c>
      <c r="J224" s="24"/>
      <c r="K224" s="147">
        <v>0</v>
      </c>
      <c r="L224" s="24"/>
      <c r="M224" s="24"/>
      <c r="N224" s="24"/>
      <c r="O224" s="24"/>
      <c r="P224" s="170"/>
      <c r="Q224" s="170"/>
    </row>
    <row r="225" spans="1:236" s="84" customFormat="1" ht="20.100000000000001" customHeight="1">
      <c r="A225" s="75">
        <v>425000</v>
      </c>
      <c r="B225" s="76" t="s">
        <v>362</v>
      </c>
      <c r="C225" s="77">
        <f t="shared" ref="C225:K225" si="116">SUM(C226+C237)</f>
        <v>16613000</v>
      </c>
      <c r="D225" s="77">
        <f t="shared" si="116"/>
        <v>0</v>
      </c>
      <c r="E225" s="77"/>
      <c r="F225" s="77">
        <f t="shared" si="116"/>
        <v>16613000</v>
      </c>
      <c r="G225" s="77">
        <f t="shared" si="116"/>
        <v>94000</v>
      </c>
      <c r="H225" s="77">
        <f t="shared" si="116"/>
        <v>132000</v>
      </c>
      <c r="I225" s="77">
        <f t="shared" si="116"/>
        <v>0</v>
      </c>
      <c r="J225" s="77">
        <f t="shared" si="116"/>
        <v>0</v>
      </c>
      <c r="K225" s="159">
        <f t="shared" si="116"/>
        <v>16839000</v>
      </c>
      <c r="L225" s="77">
        <f t="shared" ref="L225:Q225" si="117">SUM(L226+L237)</f>
        <v>0</v>
      </c>
      <c r="M225" s="77">
        <f t="shared" si="117"/>
        <v>0</v>
      </c>
      <c r="N225" s="77">
        <f t="shared" si="117"/>
        <v>0</v>
      </c>
      <c r="O225" s="178">
        <f t="shared" si="117"/>
        <v>0</v>
      </c>
      <c r="P225" s="188">
        <f t="shared" si="117"/>
        <v>0</v>
      </c>
      <c r="Q225" s="188">
        <f t="shared" si="117"/>
        <v>16839000</v>
      </c>
      <c r="R225" s="134"/>
      <c r="S225" s="134"/>
      <c r="T225" s="134"/>
      <c r="U225" s="134"/>
      <c r="V225" s="134"/>
      <c r="W225" s="134"/>
      <c r="X225" s="83"/>
      <c r="Y225" s="83"/>
      <c r="Z225" s="83"/>
      <c r="AA225" s="83"/>
      <c r="AB225" s="83"/>
      <c r="AC225" s="83"/>
      <c r="AD225" s="83"/>
      <c r="AE225" s="83"/>
      <c r="AF225" s="83"/>
      <c r="AG225" s="83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  <c r="BA225" s="83"/>
      <c r="BB225" s="83"/>
      <c r="BC225" s="83"/>
      <c r="BD225" s="83"/>
      <c r="BE225" s="83"/>
      <c r="BF225" s="83"/>
      <c r="BG225" s="83"/>
      <c r="BH225" s="83"/>
      <c r="BI225" s="83"/>
      <c r="BJ225" s="83"/>
      <c r="BK225" s="83"/>
      <c r="BL225" s="83"/>
      <c r="BM225" s="83"/>
      <c r="BN225" s="83"/>
      <c r="BO225" s="83"/>
      <c r="BP225" s="83"/>
      <c r="BQ225" s="83"/>
      <c r="BR225" s="83"/>
      <c r="BS225" s="83"/>
      <c r="BT225" s="83"/>
      <c r="BU225" s="83"/>
      <c r="BV225" s="83"/>
      <c r="BW225" s="83"/>
      <c r="BX225" s="83"/>
      <c r="BY225" s="83"/>
      <c r="BZ225" s="83"/>
      <c r="CA225" s="83"/>
      <c r="CB225" s="83"/>
      <c r="CC225" s="83"/>
      <c r="CD225" s="83"/>
      <c r="CE225" s="83"/>
      <c r="CF225" s="83"/>
      <c r="CG225" s="83"/>
      <c r="CH225" s="83"/>
      <c r="CI225" s="83"/>
      <c r="CJ225" s="83"/>
      <c r="CK225" s="83"/>
      <c r="CL225" s="83"/>
      <c r="CM225" s="83"/>
      <c r="CN225" s="83"/>
      <c r="CO225" s="83"/>
      <c r="CP225" s="83"/>
      <c r="CQ225" s="83"/>
      <c r="CR225" s="83"/>
      <c r="CS225" s="83"/>
      <c r="CT225" s="83"/>
      <c r="CU225" s="83"/>
      <c r="CV225" s="83"/>
      <c r="CW225" s="83"/>
      <c r="CX225" s="83"/>
      <c r="CY225" s="83"/>
      <c r="CZ225" s="83"/>
      <c r="DA225" s="83"/>
      <c r="DB225" s="83"/>
      <c r="DC225" s="83"/>
      <c r="DD225" s="83"/>
      <c r="DE225" s="83"/>
      <c r="DF225" s="83"/>
      <c r="DG225" s="83"/>
      <c r="DH225" s="83"/>
      <c r="DI225" s="83"/>
      <c r="DJ225" s="83"/>
      <c r="DK225" s="83"/>
      <c r="DL225" s="83"/>
      <c r="DM225" s="83"/>
      <c r="DN225" s="83"/>
      <c r="DO225" s="83"/>
      <c r="DP225" s="83"/>
      <c r="DQ225" s="83"/>
      <c r="DR225" s="83"/>
      <c r="DS225" s="83"/>
      <c r="DT225" s="83"/>
      <c r="DU225" s="83"/>
      <c r="DV225" s="83"/>
      <c r="DW225" s="83"/>
      <c r="DX225" s="83"/>
      <c r="DY225" s="83"/>
      <c r="DZ225" s="83"/>
      <c r="EA225" s="83"/>
      <c r="EB225" s="83"/>
      <c r="EC225" s="83"/>
      <c r="ED225" s="83"/>
      <c r="EE225" s="83"/>
      <c r="EF225" s="83"/>
      <c r="EG225" s="83"/>
      <c r="EH225" s="83"/>
      <c r="EI225" s="83"/>
      <c r="EJ225" s="83"/>
      <c r="EK225" s="83"/>
      <c r="EL225" s="83"/>
      <c r="EM225" s="83"/>
      <c r="EN225" s="83"/>
      <c r="EO225" s="83"/>
      <c r="EP225" s="83"/>
      <c r="EQ225" s="83"/>
      <c r="ER225" s="83"/>
      <c r="ES225" s="83"/>
      <c r="ET225" s="83"/>
      <c r="EU225" s="83"/>
      <c r="EV225" s="83"/>
      <c r="EW225" s="83"/>
      <c r="EX225" s="83"/>
      <c r="EY225" s="83"/>
      <c r="EZ225" s="83"/>
      <c r="FA225" s="83"/>
      <c r="FB225" s="83"/>
      <c r="FC225" s="83"/>
      <c r="FD225" s="83"/>
      <c r="FE225" s="83"/>
      <c r="FF225" s="83"/>
      <c r="FG225" s="83"/>
      <c r="FH225" s="83"/>
      <c r="FI225" s="83"/>
      <c r="FJ225" s="83"/>
      <c r="FK225" s="83"/>
      <c r="FL225" s="83"/>
      <c r="FM225" s="83"/>
      <c r="FN225" s="83"/>
      <c r="FO225" s="83"/>
      <c r="FP225" s="83"/>
      <c r="FQ225" s="83"/>
      <c r="FR225" s="83"/>
      <c r="FS225" s="83"/>
      <c r="FT225" s="83"/>
      <c r="FU225" s="83"/>
      <c r="FV225" s="83"/>
      <c r="FW225" s="83"/>
      <c r="FX225" s="83"/>
      <c r="FY225" s="83"/>
      <c r="FZ225" s="83"/>
      <c r="GA225" s="83"/>
      <c r="GB225" s="83"/>
      <c r="GC225" s="83"/>
      <c r="GD225" s="83"/>
      <c r="GE225" s="83"/>
      <c r="GF225" s="83"/>
      <c r="GG225" s="83"/>
      <c r="GH225" s="83"/>
      <c r="GI225" s="83"/>
      <c r="GJ225" s="83"/>
      <c r="GK225" s="83"/>
      <c r="GL225" s="83"/>
      <c r="GM225" s="83"/>
      <c r="GN225" s="83"/>
      <c r="GO225" s="83"/>
      <c r="GP225" s="83"/>
      <c r="GQ225" s="83"/>
      <c r="GR225" s="83"/>
      <c r="GS225" s="83"/>
      <c r="GT225" s="83"/>
      <c r="GU225" s="83"/>
      <c r="GV225" s="83"/>
      <c r="GW225" s="83"/>
      <c r="GX225" s="83"/>
      <c r="GY225" s="83"/>
      <c r="GZ225" s="83"/>
      <c r="HA225" s="83"/>
      <c r="HB225" s="83"/>
      <c r="HC225" s="83"/>
      <c r="HD225" s="83"/>
      <c r="HE225" s="83"/>
      <c r="HF225" s="83"/>
      <c r="HG225" s="83"/>
      <c r="HH225" s="83"/>
      <c r="HI225" s="83"/>
      <c r="HJ225" s="83"/>
      <c r="HK225" s="83"/>
      <c r="HL225" s="83"/>
      <c r="HM225" s="83"/>
      <c r="HN225" s="83"/>
      <c r="HO225" s="83"/>
      <c r="HP225" s="83"/>
      <c r="HQ225" s="83"/>
      <c r="HR225" s="83"/>
      <c r="HS225" s="83"/>
      <c r="HT225" s="83"/>
      <c r="HU225" s="83"/>
      <c r="HV225" s="83"/>
      <c r="HW225" s="83"/>
      <c r="HX225" s="83"/>
      <c r="HY225" s="83"/>
      <c r="HZ225" s="83"/>
      <c r="IA225" s="83"/>
      <c r="IB225" s="83"/>
    </row>
    <row r="226" spans="1:236" ht="20.100000000000001" customHeight="1">
      <c r="A226" s="38">
        <v>425100</v>
      </c>
      <c r="B226" s="19" t="s">
        <v>172</v>
      </c>
      <c r="C226" s="20">
        <v>2421000</v>
      </c>
      <c r="D226" s="20">
        <v>0</v>
      </c>
      <c r="E226" s="20">
        <v>0</v>
      </c>
      <c r="F226" s="20">
        <f t="shared" ref="F226:F237" si="118">SUM(C226:E226)</f>
        <v>2421000</v>
      </c>
      <c r="G226" s="20">
        <v>0</v>
      </c>
      <c r="H226" s="20">
        <v>0</v>
      </c>
      <c r="I226" s="20">
        <f t="shared" ref="I226" si="119">SUM(I227:I236)</f>
        <v>0</v>
      </c>
      <c r="J226" s="20">
        <v>0</v>
      </c>
      <c r="K226" s="146">
        <f t="shared" ref="K226:K237" si="120">SUM(F226:J226)</f>
        <v>2421000</v>
      </c>
      <c r="L226" s="20">
        <v>0</v>
      </c>
      <c r="M226" s="20">
        <v>0</v>
      </c>
      <c r="N226" s="20">
        <v>0</v>
      </c>
      <c r="O226" s="120">
        <v>0</v>
      </c>
      <c r="P226" s="186">
        <f t="shared" ref="P226:P237" si="121">SUM(L226:O226)</f>
        <v>0</v>
      </c>
      <c r="Q226" s="181">
        <f t="shared" ref="Q226:Q237" si="122">SUM(K226+P226)</f>
        <v>2421000</v>
      </c>
    </row>
    <row r="227" spans="1:236" ht="20.100000000000001" hidden="1" customHeight="1">
      <c r="A227" s="22">
        <v>425111</v>
      </c>
      <c r="B227" s="110" t="s">
        <v>173</v>
      </c>
      <c r="C227" s="24">
        <v>0</v>
      </c>
      <c r="D227" s="24">
        <v>0</v>
      </c>
      <c r="E227" s="24"/>
      <c r="F227" s="20">
        <f t="shared" si="118"/>
        <v>0</v>
      </c>
      <c r="G227" s="24">
        <v>0</v>
      </c>
      <c r="H227" s="24">
        <v>0</v>
      </c>
      <c r="I227" s="24">
        <v>0</v>
      </c>
      <c r="J227" s="24">
        <v>0</v>
      </c>
      <c r="K227" s="146">
        <f t="shared" si="120"/>
        <v>0</v>
      </c>
      <c r="L227" s="24">
        <v>0</v>
      </c>
      <c r="M227" s="24">
        <v>0</v>
      </c>
      <c r="N227" s="24">
        <v>0</v>
      </c>
      <c r="O227" s="118">
        <v>0</v>
      </c>
      <c r="P227" s="186">
        <f t="shared" si="121"/>
        <v>0</v>
      </c>
      <c r="Q227" s="181">
        <f t="shared" si="122"/>
        <v>0</v>
      </c>
    </row>
    <row r="228" spans="1:236" ht="20.100000000000001" hidden="1" customHeight="1">
      <c r="A228" s="22">
        <v>425112</v>
      </c>
      <c r="B228" s="110" t="s">
        <v>174</v>
      </c>
      <c r="C228" s="24">
        <v>0</v>
      </c>
      <c r="D228" s="24">
        <v>0</v>
      </c>
      <c r="E228" s="24"/>
      <c r="F228" s="20">
        <f t="shared" si="118"/>
        <v>0</v>
      </c>
      <c r="G228" s="24">
        <v>0</v>
      </c>
      <c r="H228" s="24">
        <v>0</v>
      </c>
      <c r="I228" s="24">
        <v>0</v>
      </c>
      <c r="J228" s="24">
        <v>0</v>
      </c>
      <c r="K228" s="146">
        <f t="shared" si="120"/>
        <v>0</v>
      </c>
      <c r="L228" s="24">
        <v>0</v>
      </c>
      <c r="M228" s="24">
        <v>0</v>
      </c>
      <c r="N228" s="24">
        <v>0</v>
      </c>
      <c r="O228" s="118">
        <v>0</v>
      </c>
      <c r="P228" s="186">
        <f t="shared" si="121"/>
        <v>0</v>
      </c>
      <c r="Q228" s="181">
        <f t="shared" si="122"/>
        <v>0</v>
      </c>
    </row>
    <row r="229" spans="1:236" ht="20.100000000000001" hidden="1" customHeight="1">
      <c r="A229" s="22">
        <v>425113</v>
      </c>
      <c r="B229" s="110" t="s">
        <v>175</v>
      </c>
      <c r="C229" s="24">
        <v>160000</v>
      </c>
      <c r="D229" s="24">
        <v>0</v>
      </c>
      <c r="E229" s="24"/>
      <c r="F229" s="20">
        <f t="shared" si="118"/>
        <v>160000</v>
      </c>
      <c r="G229" s="24">
        <v>0</v>
      </c>
      <c r="H229" s="24">
        <v>0</v>
      </c>
      <c r="I229" s="24">
        <v>0</v>
      </c>
      <c r="J229" s="24">
        <v>0</v>
      </c>
      <c r="K229" s="146">
        <f t="shared" si="120"/>
        <v>160000</v>
      </c>
      <c r="L229" s="24">
        <v>0</v>
      </c>
      <c r="M229" s="24">
        <v>0</v>
      </c>
      <c r="N229" s="24">
        <v>0</v>
      </c>
      <c r="O229" s="118">
        <v>0</v>
      </c>
      <c r="P229" s="186">
        <f t="shared" si="121"/>
        <v>0</v>
      </c>
      <c r="Q229" s="181">
        <f t="shared" si="122"/>
        <v>160000</v>
      </c>
    </row>
    <row r="230" spans="1:236" ht="20.100000000000001" hidden="1" customHeight="1">
      <c r="A230" s="22">
        <v>425114</v>
      </c>
      <c r="B230" s="110" t="s">
        <v>176</v>
      </c>
      <c r="C230" s="24">
        <v>0</v>
      </c>
      <c r="D230" s="24">
        <v>0</v>
      </c>
      <c r="E230" s="24"/>
      <c r="F230" s="20">
        <f t="shared" si="118"/>
        <v>0</v>
      </c>
      <c r="G230" s="24">
        <v>0</v>
      </c>
      <c r="H230" s="24">
        <v>0</v>
      </c>
      <c r="I230" s="60">
        <v>0</v>
      </c>
      <c r="J230" s="60">
        <v>0</v>
      </c>
      <c r="K230" s="146">
        <f t="shared" si="120"/>
        <v>0</v>
      </c>
      <c r="L230" s="60">
        <v>0</v>
      </c>
      <c r="M230" s="60">
        <v>0</v>
      </c>
      <c r="N230" s="60">
        <v>0</v>
      </c>
      <c r="O230" s="176">
        <v>0</v>
      </c>
      <c r="P230" s="186">
        <f t="shared" si="121"/>
        <v>0</v>
      </c>
      <c r="Q230" s="181">
        <f t="shared" si="122"/>
        <v>0</v>
      </c>
    </row>
    <row r="231" spans="1:236" ht="20.100000000000001" hidden="1" customHeight="1">
      <c r="A231" s="22">
        <v>425115</v>
      </c>
      <c r="B231" s="110" t="s">
        <v>177</v>
      </c>
      <c r="C231" s="24">
        <v>50000</v>
      </c>
      <c r="D231" s="24">
        <v>0</v>
      </c>
      <c r="E231" s="24"/>
      <c r="F231" s="20">
        <f t="shared" si="118"/>
        <v>50000</v>
      </c>
      <c r="G231" s="24">
        <v>0</v>
      </c>
      <c r="H231" s="24">
        <v>0</v>
      </c>
      <c r="I231" s="24">
        <v>0</v>
      </c>
      <c r="J231" s="24">
        <v>0</v>
      </c>
      <c r="K231" s="146">
        <f t="shared" si="120"/>
        <v>50000</v>
      </c>
      <c r="L231" s="24">
        <v>0</v>
      </c>
      <c r="M231" s="24">
        <v>0</v>
      </c>
      <c r="N231" s="24">
        <v>0</v>
      </c>
      <c r="O231" s="118">
        <v>0</v>
      </c>
      <c r="P231" s="186">
        <f t="shared" si="121"/>
        <v>0</v>
      </c>
      <c r="Q231" s="181">
        <f t="shared" si="122"/>
        <v>50000</v>
      </c>
    </row>
    <row r="232" spans="1:236" ht="20.100000000000001" hidden="1" customHeight="1">
      <c r="A232" s="22">
        <v>425116</v>
      </c>
      <c r="B232" s="110" t="s">
        <v>114</v>
      </c>
      <c r="C232" s="24">
        <v>0</v>
      </c>
      <c r="D232" s="24">
        <v>0</v>
      </c>
      <c r="E232" s="24"/>
      <c r="F232" s="20">
        <f t="shared" si="118"/>
        <v>0</v>
      </c>
      <c r="G232" s="24">
        <v>0</v>
      </c>
      <c r="H232" s="24">
        <v>0</v>
      </c>
      <c r="I232" s="24">
        <v>0</v>
      </c>
      <c r="J232" s="24">
        <v>0</v>
      </c>
      <c r="K232" s="146">
        <f t="shared" si="120"/>
        <v>0</v>
      </c>
      <c r="L232" s="24">
        <v>0</v>
      </c>
      <c r="M232" s="24">
        <v>0</v>
      </c>
      <c r="N232" s="24">
        <v>0</v>
      </c>
      <c r="O232" s="118">
        <v>0</v>
      </c>
      <c r="P232" s="186">
        <f t="shared" si="121"/>
        <v>0</v>
      </c>
      <c r="Q232" s="181">
        <f t="shared" si="122"/>
        <v>0</v>
      </c>
    </row>
    <row r="233" spans="1:236" ht="20.100000000000001" hidden="1" customHeight="1">
      <c r="A233" s="22">
        <v>425117</v>
      </c>
      <c r="B233" s="110" t="s">
        <v>178</v>
      </c>
      <c r="C233" s="24">
        <v>120000</v>
      </c>
      <c r="D233" s="24">
        <v>0</v>
      </c>
      <c r="E233" s="24"/>
      <c r="F233" s="20">
        <f t="shared" si="118"/>
        <v>120000</v>
      </c>
      <c r="G233" s="24">
        <v>0</v>
      </c>
      <c r="H233" s="24">
        <v>0</v>
      </c>
      <c r="I233" s="24">
        <v>0</v>
      </c>
      <c r="J233" s="24">
        <v>0</v>
      </c>
      <c r="K233" s="146">
        <f t="shared" si="120"/>
        <v>120000</v>
      </c>
      <c r="L233" s="24">
        <v>0</v>
      </c>
      <c r="M233" s="24">
        <v>0</v>
      </c>
      <c r="N233" s="24">
        <v>0</v>
      </c>
      <c r="O233" s="118">
        <v>0</v>
      </c>
      <c r="P233" s="186">
        <f t="shared" si="121"/>
        <v>0</v>
      </c>
      <c r="Q233" s="181">
        <f t="shared" si="122"/>
        <v>120000</v>
      </c>
    </row>
    <row r="234" spans="1:236" ht="20.100000000000001" hidden="1" customHeight="1">
      <c r="A234" s="22">
        <v>425118</v>
      </c>
      <c r="B234" s="110" t="s">
        <v>179</v>
      </c>
      <c r="C234" s="24">
        <v>0</v>
      </c>
      <c r="D234" s="24">
        <v>0</v>
      </c>
      <c r="E234" s="24"/>
      <c r="F234" s="20">
        <f t="shared" si="118"/>
        <v>0</v>
      </c>
      <c r="G234" s="24">
        <v>0</v>
      </c>
      <c r="H234" s="24">
        <v>0</v>
      </c>
      <c r="I234" s="24">
        <v>0</v>
      </c>
      <c r="J234" s="24">
        <v>0</v>
      </c>
      <c r="K234" s="146">
        <f t="shared" si="120"/>
        <v>0</v>
      </c>
      <c r="L234" s="24">
        <v>0</v>
      </c>
      <c r="M234" s="24">
        <v>0</v>
      </c>
      <c r="N234" s="24">
        <v>0</v>
      </c>
      <c r="O234" s="118">
        <v>0</v>
      </c>
      <c r="P234" s="186">
        <f t="shared" si="121"/>
        <v>0</v>
      </c>
      <c r="Q234" s="181">
        <f t="shared" si="122"/>
        <v>0</v>
      </c>
    </row>
    <row r="235" spans="1:236" ht="31.5" hidden="1" customHeight="1">
      <c r="A235" s="22">
        <v>425119</v>
      </c>
      <c r="B235" s="110" t="s">
        <v>180</v>
      </c>
      <c r="C235" s="24">
        <v>0</v>
      </c>
      <c r="D235" s="24">
        <v>0</v>
      </c>
      <c r="E235" s="24"/>
      <c r="F235" s="20">
        <f t="shared" si="118"/>
        <v>0</v>
      </c>
      <c r="G235" s="24">
        <v>0</v>
      </c>
      <c r="H235" s="24">
        <v>350000</v>
      </c>
      <c r="I235" s="60">
        <v>0</v>
      </c>
      <c r="J235" s="60">
        <v>0</v>
      </c>
      <c r="K235" s="146">
        <f t="shared" si="120"/>
        <v>350000</v>
      </c>
      <c r="L235" s="60">
        <v>0</v>
      </c>
      <c r="M235" s="60">
        <v>0</v>
      </c>
      <c r="N235" s="60">
        <v>0</v>
      </c>
      <c r="O235" s="176">
        <v>0</v>
      </c>
      <c r="P235" s="186">
        <f t="shared" si="121"/>
        <v>0</v>
      </c>
      <c r="Q235" s="181">
        <f t="shared" si="122"/>
        <v>350000</v>
      </c>
    </row>
    <row r="236" spans="1:236" ht="29.25" hidden="1" customHeight="1">
      <c r="A236" s="22">
        <v>4251191</v>
      </c>
      <c r="B236" s="110" t="s">
        <v>180</v>
      </c>
      <c r="C236" s="24">
        <v>0</v>
      </c>
      <c r="D236" s="24">
        <v>0</v>
      </c>
      <c r="E236" s="24"/>
      <c r="F236" s="20">
        <f t="shared" si="118"/>
        <v>0</v>
      </c>
      <c r="G236" s="24">
        <v>0</v>
      </c>
      <c r="H236" s="24">
        <v>0</v>
      </c>
      <c r="I236" s="60">
        <v>0</v>
      </c>
      <c r="J236" s="60">
        <v>0</v>
      </c>
      <c r="K236" s="146">
        <f t="shared" si="120"/>
        <v>0</v>
      </c>
      <c r="L236" s="60">
        <v>0</v>
      </c>
      <c r="M236" s="60">
        <v>0</v>
      </c>
      <c r="N236" s="60">
        <v>0</v>
      </c>
      <c r="O236" s="176">
        <v>0</v>
      </c>
      <c r="P236" s="186">
        <f t="shared" si="121"/>
        <v>0</v>
      </c>
      <c r="Q236" s="181">
        <f t="shared" si="122"/>
        <v>0</v>
      </c>
    </row>
    <row r="237" spans="1:236" ht="20.100000000000001" customHeight="1">
      <c r="A237" s="38">
        <v>425200</v>
      </c>
      <c r="B237" s="19" t="s">
        <v>181</v>
      </c>
      <c r="C237" s="20">
        <v>14192000</v>
      </c>
      <c r="D237" s="20">
        <v>0</v>
      </c>
      <c r="E237" s="20">
        <v>0</v>
      </c>
      <c r="F237" s="20">
        <f t="shared" si="118"/>
        <v>14192000</v>
      </c>
      <c r="G237" s="20">
        <v>94000</v>
      </c>
      <c r="H237" s="20">
        <v>132000</v>
      </c>
      <c r="I237" s="20">
        <f t="shared" ref="I237" si="123">SUM(I238:I252)</f>
        <v>0</v>
      </c>
      <c r="J237" s="20">
        <v>0</v>
      </c>
      <c r="K237" s="146">
        <f t="shared" si="120"/>
        <v>14418000</v>
      </c>
      <c r="L237" s="20">
        <v>0</v>
      </c>
      <c r="M237" s="20">
        <v>0</v>
      </c>
      <c r="N237" s="20">
        <v>0</v>
      </c>
      <c r="O237" s="120">
        <v>0</v>
      </c>
      <c r="P237" s="186">
        <f t="shared" si="121"/>
        <v>0</v>
      </c>
      <c r="Q237" s="181">
        <f t="shared" si="122"/>
        <v>14418000</v>
      </c>
    </row>
    <row r="238" spans="1:236" ht="20.100000000000001" hidden="1" customHeight="1">
      <c r="A238" s="22">
        <v>425210</v>
      </c>
      <c r="B238" s="110" t="s">
        <v>182</v>
      </c>
      <c r="C238" s="24">
        <v>0</v>
      </c>
      <c r="D238" s="24">
        <v>0</v>
      </c>
      <c r="E238" s="24"/>
      <c r="F238" s="24">
        <f t="shared" ref="F238:F252" si="124">SUM(C238+D238)</f>
        <v>0</v>
      </c>
      <c r="G238" s="24">
        <v>0</v>
      </c>
      <c r="H238" s="24">
        <v>0</v>
      </c>
      <c r="I238" s="24">
        <v>0</v>
      </c>
      <c r="J238" s="24">
        <v>0</v>
      </c>
      <c r="K238" s="158">
        <f t="shared" ref="K238:K252" si="125">SUM(F238:J238)</f>
        <v>0</v>
      </c>
      <c r="L238" s="24">
        <v>0</v>
      </c>
      <c r="M238" s="24">
        <v>0</v>
      </c>
      <c r="N238" s="24">
        <v>0</v>
      </c>
      <c r="O238" s="118">
        <v>0</v>
      </c>
      <c r="P238" s="187">
        <v>0</v>
      </c>
      <c r="Q238" s="187">
        <v>0</v>
      </c>
    </row>
    <row r="239" spans="1:236" ht="20.100000000000001" hidden="1" customHeight="1">
      <c r="A239" s="22">
        <v>425211</v>
      </c>
      <c r="B239" s="110" t="s">
        <v>183</v>
      </c>
      <c r="C239" s="24">
        <v>7000000</v>
      </c>
      <c r="D239" s="24">
        <v>0</v>
      </c>
      <c r="E239" s="24"/>
      <c r="F239" s="24">
        <f t="shared" si="124"/>
        <v>7000000</v>
      </c>
      <c r="G239" s="24">
        <v>0</v>
      </c>
      <c r="H239" s="24">
        <v>0</v>
      </c>
      <c r="I239" s="60">
        <v>0</v>
      </c>
      <c r="J239" s="60">
        <v>0</v>
      </c>
      <c r="K239" s="158">
        <f t="shared" si="125"/>
        <v>7000000</v>
      </c>
      <c r="L239" s="60">
        <v>0</v>
      </c>
      <c r="M239" s="60">
        <v>0</v>
      </c>
      <c r="N239" s="60">
        <v>0</v>
      </c>
      <c r="O239" s="176">
        <v>0</v>
      </c>
      <c r="P239" s="184">
        <v>0</v>
      </c>
      <c r="Q239" s="184">
        <v>0</v>
      </c>
    </row>
    <row r="240" spans="1:236" ht="30" hidden="1" customHeight="1">
      <c r="A240" s="22">
        <v>4252111</v>
      </c>
      <c r="B240" s="110" t="s">
        <v>184</v>
      </c>
      <c r="C240" s="24">
        <v>187000</v>
      </c>
      <c r="D240" s="24">
        <v>0</v>
      </c>
      <c r="E240" s="24"/>
      <c r="F240" s="24">
        <f t="shared" si="124"/>
        <v>187000</v>
      </c>
      <c r="G240" s="24">
        <v>0</v>
      </c>
      <c r="H240" s="24">
        <v>0</v>
      </c>
      <c r="I240" s="24">
        <v>0</v>
      </c>
      <c r="J240" s="24">
        <v>0</v>
      </c>
      <c r="K240" s="158">
        <f t="shared" si="125"/>
        <v>187000</v>
      </c>
      <c r="L240" s="24">
        <v>0</v>
      </c>
      <c r="M240" s="24">
        <v>0</v>
      </c>
      <c r="N240" s="24">
        <v>0</v>
      </c>
      <c r="O240" s="118">
        <v>0</v>
      </c>
      <c r="P240" s="187">
        <v>0</v>
      </c>
      <c r="Q240" s="187">
        <v>0</v>
      </c>
    </row>
    <row r="241" spans="1:236" ht="20.100000000000001" hidden="1" customHeight="1">
      <c r="A241" s="22">
        <v>425212</v>
      </c>
      <c r="B241" s="110" t="s">
        <v>185</v>
      </c>
      <c r="C241" s="24">
        <v>0</v>
      </c>
      <c r="D241" s="24">
        <v>0</v>
      </c>
      <c r="E241" s="24"/>
      <c r="F241" s="24">
        <f t="shared" si="124"/>
        <v>0</v>
      </c>
      <c r="G241" s="24">
        <v>0</v>
      </c>
      <c r="H241" s="24">
        <v>43000</v>
      </c>
      <c r="I241" s="60">
        <v>0</v>
      </c>
      <c r="J241" s="60">
        <v>0</v>
      </c>
      <c r="K241" s="158">
        <f t="shared" si="125"/>
        <v>43000</v>
      </c>
      <c r="L241" s="60">
        <v>0</v>
      </c>
      <c r="M241" s="60">
        <v>0</v>
      </c>
      <c r="N241" s="60">
        <v>0</v>
      </c>
      <c r="O241" s="176">
        <v>0</v>
      </c>
      <c r="P241" s="184">
        <v>0</v>
      </c>
      <c r="Q241" s="184">
        <v>0</v>
      </c>
    </row>
    <row r="242" spans="1:236" ht="20.100000000000001" hidden="1" customHeight="1">
      <c r="A242" s="22">
        <v>425219</v>
      </c>
      <c r="B242" s="110" t="s">
        <v>186</v>
      </c>
      <c r="C242" s="24">
        <v>100000</v>
      </c>
      <c r="D242" s="24">
        <v>0</v>
      </c>
      <c r="E242" s="24"/>
      <c r="F242" s="24">
        <f t="shared" si="124"/>
        <v>100000</v>
      </c>
      <c r="G242" s="24">
        <v>0</v>
      </c>
      <c r="H242" s="24">
        <v>0</v>
      </c>
      <c r="I242" s="24">
        <v>0</v>
      </c>
      <c r="J242" s="24">
        <v>0</v>
      </c>
      <c r="K242" s="158">
        <f t="shared" si="125"/>
        <v>100000</v>
      </c>
      <c r="L242" s="24">
        <v>0</v>
      </c>
      <c r="M242" s="24">
        <v>0</v>
      </c>
      <c r="N242" s="24">
        <v>0</v>
      </c>
      <c r="O242" s="118">
        <v>0</v>
      </c>
      <c r="P242" s="187">
        <v>0</v>
      </c>
      <c r="Q242" s="187">
        <v>0</v>
      </c>
    </row>
    <row r="243" spans="1:236" ht="20.100000000000001" hidden="1" customHeight="1">
      <c r="A243" s="22">
        <v>425222</v>
      </c>
      <c r="B243" s="110" t="s">
        <v>187</v>
      </c>
      <c r="C243" s="24">
        <v>600000</v>
      </c>
      <c r="D243" s="24">
        <v>0</v>
      </c>
      <c r="E243" s="24"/>
      <c r="F243" s="24">
        <f t="shared" si="124"/>
        <v>600000</v>
      </c>
      <c r="G243" s="24">
        <v>0</v>
      </c>
      <c r="H243" s="24">
        <v>0</v>
      </c>
      <c r="I243" s="24">
        <v>0</v>
      </c>
      <c r="J243" s="24">
        <v>0</v>
      </c>
      <c r="K243" s="158">
        <f t="shared" si="125"/>
        <v>600000</v>
      </c>
      <c r="L243" s="24">
        <v>0</v>
      </c>
      <c r="M243" s="24">
        <v>0</v>
      </c>
      <c r="N243" s="24">
        <v>0</v>
      </c>
      <c r="O243" s="118">
        <v>0</v>
      </c>
      <c r="P243" s="187">
        <v>0</v>
      </c>
      <c r="Q243" s="187">
        <v>0</v>
      </c>
    </row>
    <row r="244" spans="1:236" ht="20.100000000000001" hidden="1" customHeight="1">
      <c r="A244" s="22">
        <v>425223</v>
      </c>
      <c r="B244" s="110" t="s">
        <v>188</v>
      </c>
      <c r="C244" s="24">
        <v>1308000</v>
      </c>
      <c r="D244" s="24">
        <v>0</v>
      </c>
      <c r="E244" s="24"/>
      <c r="F244" s="24">
        <f t="shared" si="124"/>
        <v>1308000</v>
      </c>
      <c r="G244" s="24">
        <v>0</v>
      </c>
      <c r="H244" s="24">
        <v>0</v>
      </c>
      <c r="I244" s="24">
        <v>0</v>
      </c>
      <c r="J244" s="24">
        <v>0</v>
      </c>
      <c r="K244" s="158">
        <f t="shared" si="125"/>
        <v>1308000</v>
      </c>
      <c r="L244" s="24">
        <v>0</v>
      </c>
      <c r="M244" s="24">
        <v>0</v>
      </c>
      <c r="N244" s="24">
        <v>0</v>
      </c>
      <c r="O244" s="118">
        <v>0</v>
      </c>
      <c r="P244" s="187">
        <v>0</v>
      </c>
      <c r="Q244" s="187">
        <v>0</v>
      </c>
    </row>
    <row r="245" spans="1:236" ht="40.5" hidden="1" customHeight="1">
      <c r="A245" s="22">
        <v>4252231</v>
      </c>
      <c r="B245" s="110" t="s">
        <v>189</v>
      </c>
      <c r="C245" s="24">
        <v>0</v>
      </c>
      <c r="D245" s="24">
        <v>0</v>
      </c>
      <c r="E245" s="24"/>
      <c r="F245" s="24">
        <f t="shared" si="124"/>
        <v>0</v>
      </c>
      <c r="G245" s="24">
        <v>0</v>
      </c>
      <c r="H245" s="24">
        <v>0</v>
      </c>
      <c r="I245" s="24">
        <v>0</v>
      </c>
      <c r="J245" s="24">
        <v>0</v>
      </c>
      <c r="K245" s="158">
        <f t="shared" si="125"/>
        <v>0</v>
      </c>
      <c r="L245" s="24">
        <v>0</v>
      </c>
      <c r="M245" s="24">
        <v>0</v>
      </c>
      <c r="N245" s="24">
        <v>0</v>
      </c>
      <c r="O245" s="118">
        <v>0</v>
      </c>
      <c r="P245" s="187">
        <v>0</v>
      </c>
      <c r="Q245" s="187">
        <v>0</v>
      </c>
    </row>
    <row r="246" spans="1:236" ht="20.100000000000001" hidden="1" customHeight="1">
      <c r="A246" s="22">
        <v>425224</v>
      </c>
      <c r="B246" s="110" t="s">
        <v>190</v>
      </c>
      <c r="C246" s="24">
        <v>360000</v>
      </c>
      <c r="D246" s="24">
        <v>0</v>
      </c>
      <c r="E246" s="24"/>
      <c r="F246" s="24">
        <f t="shared" si="124"/>
        <v>360000</v>
      </c>
      <c r="G246" s="24">
        <v>0</v>
      </c>
      <c r="H246" s="24">
        <v>0</v>
      </c>
      <c r="I246" s="24">
        <v>0</v>
      </c>
      <c r="J246" s="24">
        <v>0</v>
      </c>
      <c r="K246" s="158">
        <f t="shared" si="125"/>
        <v>360000</v>
      </c>
      <c r="L246" s="24">
        <v>0</v>
      </c>
      <c r="M246" s="24">
        <v>0</v>
      </c>
      <c r="N246" s="24">
        <v>0</v>
      </c>
      <c r="O246" s="118">
        <v>0</v>
      </c>
      <c r="P246" s="187">
        <v>0</v>
      </c>
      <c r="Q246" s="187">
        <v>0</v>
      </c>
    </row>
    <row r="247" spans="1:236" ht="20.100000000000001" hidden="1" customHeight="1">
      <c r="A247" s="22">
        <v>425225</v>
      </c>
      <c r="B247" s="110" t="s">
        <v>191</v>
      </c>
      <c r="C247" s="24">
        <v>680000</v>
      </c>
      <c r="D247" s="24">
        <v>0</v>
      </c>
      <c r="E247" s="24"/>
      <c r="F247" s="24">
        <f t="shared" si="124"/>
        <v>680000</v>
      </c>
      <c r="G247" s="24">
        <v>0</v>
      </c>
      <c r="H247" s="24">
        <v>0</v>
      </c>
      <c r="I247" s="24">
        <v>0</v>
      </c>
      <c r="J247" s="24">
        <v>0</v>
      </c>
      <c r="K247" s="158">
        <f t="shared" si="125"/>
        <v>680000</v>
      </c>
      <c r="L247" s="24">
        <v>0</v>
      </c>
      <c r="M247" s="24">
        <v>0</v>
      </c>
      <c r="N247" s="24">
        <v>0</v>
      </c>
      <c r="O247" s="118">
        <v>0</v>
      </c>
      <c r="P247" s="187">
        <v>0</v>
      </c>
      <c r="Q247" s="187">
        <v>0</v>
      </c>
    </row>
    <row r="248" spans="1:236" ht="20.100000000000001" hidden="1" customHeight="1">
      <c r="A248" s="22">
        <v>425226</v>
      </c>
      <c r="B248" s="110" t="s">
        <v>192</v>
      </c>
      <c r="C248" s="24">
        <v>0</v>
      </c>
      <c r="D248" s="24">
        <v>0</v>
      </c>
      <c r="E248" s="24"/>
      <c r="F248" s="24">
        <f t="shared" si="124"/>
        <v>0</v>
      </c>
      <c r="G248" s="24">
        <v>0</v>
      </c>
      <c r="H248" s="24">
        <v>0</v>
      </c>
      <c r="I248" s="24">
        <v>0</v>
      </c>
      <c r="J248" s="24">
        <v>0</v>
      </c>
      <c r="K248" s="158">
        <f t="shared" si="125"/>
        <v>0</v>
      </c>
      <c r="L248" s="24">
        <v>0</v>
      </c>
      <c r="M248" s="24">
        <v>0</v>
      </c>
      <c r="N248" s="24">
        <v>0</v>
      </c>
      <c r="O248" s="118">
        <v>0</v>
      </c>
      <c r="P248" s="187">
        <v>0</v>
      </c>
      <c r="Q248" s="187">
        <v>0</v>
      </c>
    </row>
    <row r="249" spans="1:236" ht="20.100000000000001" hidden="1" customHeight="1">
      <c r="A249" s="22">
        <v>425227</v>
      </c>
      <c r="B249" s="110" t="s">
        <v>193</v>
      </c>
      <c r="C249" s="24">
        <v>1360000</v>
      </c>
      <c r="D249" s="24">
        <v>0</v>
      </c>
      <c r="E249" s="24"/>
      <c r="F249" s="24">
        <f t="shared" si="124"/>
        <v>1360000</v>
      </c>
      <c r="G249" s="24">
        <v>0</v>
      </c>
      <c r="H249" s="24">
        <v>0</v>
      </c>
      <c r="I249" s="24">
        <v>0</v>
      </c>
      <c r="J249" s="24">
        <v>0</v>
      </c>
      <c r="K249" s="158">
        <f t="shared" si="125"/>
        <v>1360000</v>
      </c>
      <c r="L249" s="24">
        <v>0</v>
      </c>
      <c r="M249" s="24">
        <v>0</v>
      </c>
      <c r="N249" s="24">
        <v>0</v>
      </c>
      <c r="O249" s="118">
        <v>0</v>
      </c>
      <c r="P249" s="187">
        <v>0</v>
      </c>
      <c r="Q249" s="187">
        <v>0</v>
      </c>
    </row>
    <row r="250" spans="1:236" ht="20.100000000000001" hidden="1" customHeight="1">
      <c r="A250" s="22">
        <v>425251</v>
      </c>
      <c r="B250" s="110" t="s">
        <v>194</v>
      </c>
      <c r="C250" s="24">
        <v>50000</v>
      </c>
      <c r="D250" s="60">
        <v>0</v>
      </c>
      <c r="E250" s="60"/>
      <c r="F250" s="24">
        <f t="shared" si="124"/>
        <v>50000</v>
      </c>
      <c r="G250" s="24">
        <v>0</v>
      </c>
      <c r="H250" s="24">
        <v>0</v>
      </c>
      <c r="I250" s="24">
        <v>0</v>
      </c>
      <c r="J250" s="24">
        <v>0</v>
      </c>
      <c r="K250" s="158">
        <f t="shared" si="125"/>
        <v>50000</v>
      </c>
      <c r="L250" s="24">
        <v>0</v>
      </c>
      <c r="M250" s="24">
        <v>0</v>
      </c>
      <c r="N250" s="24">
        <v>0</v>
      </c>
      <c r="O250" s="118">
        <v>0</v>
      </c>
      <c r="P250" s="187">
        <v>0</v>
      </c>
      <c r="Q250" s="187">
        <v>0</v>
      </c>
    </row>
    <row r="251" spans="1:236" ht="20.100000000000001" hidden="1" customHeight="1">
      <c r="A251" s="22">
        <v>425253</v>
      </c>
      <c r="B251" s="110" t="s">
        <v>195</v>
      </c>
      <c r="C251" s="24">
        <v>50000</v>
      </c>
      <c r="D251" s="24">
        <v>0</v>
      </c>
      <c r="E251" s="24"/>
      <c r="F251" s="24">
        <f t="shared" si="124"/>
        <v>50000</v>
      </c>
      <c r="G251" s="24">
        <v>0</v>
      </c>
      <c r="H251" s="24">
        <v>0</v>
      </c>
      <c r="I251" s="24">
        <v>0</v>
      </c>
      <c r="J251" s="24">
        <v>0</v>
      </c>
      <c r="K251" s="158">
        <f t="shared" si="125"/>
        <v>50000</v>
      </c>
      <c r="L251" s="24">
        <v>0</v>
      </c>
      <c r="M251" s="24">
        <v>0</v>
      </c>
      <c r="N251" s="24">
        <v>0</v>
      </c>
      <c r="O251" s="118">
        <v>0</v>
      </c>
      <c r="P251" s="187">
        <v>0</v>
      </c>
      <c r="Q251" s="187">
        <v>0</v>
      </c>
    </row>
    <row r="252" spans="1:236" ht="20.100000000000001" hidden="1" customHeight="1">
      <c r="A252" s="22">
        <v>425281</v>
      </c>
      <c r="B252" s="110" t="s">
        <v>196</v>
      </c>
      <c r="C252" s="24">
        <v>0</v>
      </c>
      <c r="D252" s="24">
        <v>0</v>
      </c>
      <c r="E252" s="24"/>
      <c r="F252" s="24">
        <f t="shared" si="124"/>
        <v>0</v>
      </c>
      <c r="G252" s="24">
        <v>0</v>
      </c>
      <c r="H252" s="60">
        <v>1627000</v>
      </c>
      <c r="I252" s="24">
        <v>0</v>
      </c>
      <c r="J252" s="24">
        <v>0</v>
      </c>
      <c r="K252" s="158">
        <f t="shared" si="125"/>
        <v>1627000</v>
      </c>
      <c r="L252" s="24">
        <v>0</v>
      </c>
      <c r="M252" s="24">
        <v>0</v>
      </c>
      <c r="N252" s="24">
        <v>0</v>
      </c>
      <c r="O252" s="118">
        <v>0</v>
      </c>
      <c r="P252" s="187">
        <v>0</v>
      </c>
      <c r="Q252" s="187">
        <v>0</v>
      </c>
    </row>
    <row r="253" spans="1:236" s="84" customFormat="1" ht="20.100000000000001" customHeight="1">
      <c r="A253" s="75">
        <v>426000</v>
      </c>
      <c r="B253" s="76" t="s">
        <v>361</v>
      </c>
      <c r="C253" s="77">
        <f>SUM(C254+C262+C264+C270+C273+C277+C282)</f>
        <v>43563000</v>
      </c>
      <c r="D253" s="77">
        <f t="shared" ref="D253:K253" si="126">SUM(D254+D262+D264+D270+D273+D277+D282)</f>
        <v>282000</v>
      </c>
      <c r="E253" s="77">
        <f t="shared" si="126"/>
        <v>0</v>
      </c>
      <c r="F253" s="77">
        <f t="shared" si="126"/>
        <v>43845000</v>
      </c>
      <c r="G253" s="77">
        <f t="shared" si="126"/>
        <v>690000</v>
      </c>
      <c r="H253" s="77">
        <f t="shared" si="126"/>
        <v>1029000</v>
      </c>
      <c r="I253" s="77">
        <f t="shared" si="126"/>
        <v>0</v>
      </c>
      <c r="J253" s="77">
        <f t="shared" si="126"/>
        <v>0</v>
      </c>
      <c r="K253" s="159">
        <f t="shared" si="126"/>
        <v>45564000</v>
      </c>
      <c r="L253" s="77">
        <f t="shared" ref="L253:Q253" si="127">SUM(L254+L262+L264+L270+L273+L277+L282)</f>
        <v>0</v>
      </c>
      <c r="M253" s="77">
        <f t="shared" si="127"/>
        <v>0</v>
      </c>
      <c r="N253" s="77">
        <f t="shared" si="127"/>
        <v>0</v>
      </c>
      <c r="O253" s="178">
        <f t="shared" si="127"/>
        <v>0</v>
      </c>
      <c r="P253" s="188">
        <f t="shared" si="127"/>
        <v>0</v>
      </c>
      <c r="Q253" s="188">
        <f t="shared" si="127"/>
        <v>45564000</v>
      </c>
      <c r="R253" s="134"/>
      <c r="S253" s="134"/>
      <c r="T253" s="134"/>
      <c r="U253" s="134"/>
      <c r="V253" s="134"/>
      <c r="W253" s="134"/>
      <c r="X253" s="83"/>
      <c r="Y253" s="83"/>
      <c r="Z253" s="83"/>
      <c r="AA253" s="83"/>
      <c r="AB253" s="83"/>
      <c r="AC253" s="83"/>
      <c r="AD253" s="83"/>
      <c r="AE253" s="83"/>
      <c r="AF253" s="83"/>
      <c r="AG253" s="83"/>
      <c r="AH253" s="83"/>
      <c r="AI253" s="83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  <c r="AV253" s="83"/>
      <c r="AW253" s="83"/>
      <c r="AX253" s="83"/>
      <c r="AY253" s="83"/>
      <c r="AZ253" s="83"/>
      <c r="BA253" s="83"/>
      <c r="BB253" s="83"/>
      <c r="BC253" s="83"/>
      <c r="BD253" s="83"/>
      <c r="BE253" s="83"/>
      <c r="BF253" s="83"/>
      <c r="BG253" s="83"/>
      <c r="BH253" s="83"/>
      <c r="BI253" s="83"/>
      <c r="BJ253" s="83"/>
      <c r="BK253" s="83"/>
      <c r="BL253" s="83"/>
      <c r="BM253" s="83"/>
      <c r="BN253" s="83"/>
      <c r="BO253" s="83"/>
      <c r="BP253" s="83"/>
      <c r="BQ253" s="83"/>
      <c r="BR253" s="83"/>
      <c r="BS253" s="83"/>
      <c r="BT253" s="83"/>
      <c r="BU253" s="83"/>
      <c r="BV253" s="83"/>
      <c r="BW253" s="83"/>
      <c r="BX253" s="83"/>
      <c r="BY253" s="83"/>
      <c r="BZ253" s="83"/>
      <c r="CA253" s="83"/>
      <c r="CB253" s="83"/>
      <c r="CC253" s="83"/>
      <c r="CD253" s="83"/>
      <c r="CE253" s="83"/>
      <c r="CF253" s="83"/>
      <c r="CG253" s="83"/>
      <c r="CH253" s="83"/>
      <c r="CI253" s="83"/>
      <c r="CJ253" s="83"/>
      <c r="CK253" s="83"/>
      <c r="CL253" s="83"/>
      <c r="CM253" s="83"/>
      <c r="CN253" s="83"/>
      <c r="CO253" s="83"/>
      <c r="CP253" s="83"/>
      <c r="CQ253" s="83"/>
      <c r="CR253" s="83"/>
      <c r="CS253" s="83"/>
      <c r="CT253" s="83"/>
      <c r="CU253" s="83"/>
      <c r="CV253" s="83"/>
      <c r="CW253" s="83"/>
      <c r="CX253" s="83"/>
      <c r="CY253" s="83"/>
      <c r="CZ253" s="83"/>
      <c r="DA253" s="83"/>
      <c r="DB253" s="83"/>
      <c r="DC253" s="83"/>
      <c r="DD253" s="83"/>
      <c r="DE253" s="83"/>
      <c r="DF253" s="83"/>
      <c r="DG253" s="83"/>
      <c r="DH253" s="83"/>
      <c r="DI253" s="83"/>
      <c r="DJ253" s="83"/>
      <c r="DK253" s="83"/>
      <c r="DL253" s="83"/>
      <c r="DM253" s="83"/>
      <c r="DN253" s="83"/>
      <c r="DO253" s="83"/>
      <c r="DP253" s="83"/>
      <c r="DQ253" s="83"/>
      <c r="DR253" s="83"/>
      <c r="DS253" s="83"/>
      <c r="DT253" s="83"/>
      <c r="DU253" s="83"/>
      <c r="DV253" s="83"/>
      <c r="DW253" s="83"/>
      <c r="DX253" s="83"/>
      <c r="DY253" s="83"/>
      <c r="DZ253" s="83"/>
      <c r="EA253" s="83"/>
      <c r="EB253" s="83"/>
      <c r="EC253" s="83"/>
      <c r="ED253" s="83"/>
      <c r="EE253" s="83"/>
      <c r="EF253" s="83"/>
      <c r="EG253" s="83"/>
      <c r="EH253" s="83"/>
      <c r="EI253" s="83"/>
      <c r="EJ253" s="83"/>
      <c r="EK253" s="83"/>
      <c r="EL253" s="83"/>
      <c r="EM253" s="83"/>
      <c r="EN253" s="83"/>
      <c r="EO253" s="83"/>
      <c r="EP253" s="83"/>
      <c r="EQ253" s="83"/>
      <c r="ER253" s="83"/>
      <c r="ES253" s="83"/>
      <c r="ET253" s="83"/>
      <c r="EU253" s="83"/>
      <c r="EV253" s="83"/>
      <c r="EW253" s="83"/>
      <c r="EX253" s="83"/>
      <c r="EY253" s="83"/>
      <c r="EZ253" s="83"/>
      <c r="FA253" s="83"/>
      <c r="FB253" s="83"/>
      <c r="FC253" s="83"/>
      <c r="FD253" s="83"/>
      <c r="FE253" s="83"/>
      <c r="FF253" s="83"/>
      <c r="FG253" s="83"/>
      <c r="FH253" s="83"/>
      <c r="FI253" s="83"/>
      <c r="FJ253" s="83"/>
      <c r="FK253" s="83"/>
      <c r="FL253" s="83"/>
      <c r="FM253" s="83"/>
      <c r="FN253" s="83"/>
      <c r="FO253" s="83"/>
      <c r="FP253" s="83"/>
      <c r="FQ253" s="83"/>
      <c r="FR253" s="83"/>
      <c r="FS253" s="83"/>
      <c r="FT253" s="83"/>
      <c r="FU253" s="83"/>
      <c r="FV253" s="83"/>
      <c r="FW253" s="83"/>
      <c r="FX253" s="83"/>
      <c r="FY253" s="83"/>
      <c r="FZ253" s="83"/>
      <c r="GA253" s="83"/>
      <c r="GB253" s="83"/>
      <c r="GC253" s="83"/>
      <c r="GD253" s="83"/>
      <c r="GE253" s="83"/>
      <c r="GF253" s="83"/>
      <c r="GG253" s="83"/>
      <c r="GH253" s="83"/>
      <c r="GI253" s="83"/>
      <c r="GJ253" s="83"/>
      <c r="GK253" s="83"/>
      <c r="GL253" s="83"/>
      <c r="GM253" s="83"/>
      <c r="GN253" s="83"/>
      <c r="GO253" s="83"/>
      <c r="GP253" s="83"/>
      <c r="GQ253" s="83"/>
      <c r="GR253" s="83"/>
      <c r="GS253" s="83"/>
      <c r="GT253" s="83"/>
      <c r="GU253" s="83"/>
      <c r="GV253" s="83"/>
      <c r="GW253" s="83"/>
      <c r="GX253" s="83"/>
      <c r="GY253" s="83"/>
      <c r="GZ253" s="83"/>
      <c r="HA253" s="83"/>
      <c r="HB253" s="83"/>
      <c r="HC253" s="83"/>
      <c r="HD253" s="83"/>
      <c r="HE253" s="83"/>
      <c r="HF253" s="83"/>
      <c r="HG253" s="83"/>
      <c r="HH253" s="83"/>
      <c r="HI253" s="83"/>
      <c r="HJ253" s="83"/>
      <c r="HK253" s="83"/>
      <c r="HL253" s="83"/>
      <c r="HM253" s="83"/>
      <c r="HN253" s="83"/>
      <c r="HO253" s="83"/>
      <c r="HP253" s="83"/>
      <c r="HQ253" s="83"/>
      <c r="HR253" s="83"/>
      <c r="HS253" s="83"/>
      <c r="HT253" s="83"/>
      <c r="HU253" s="83"/>
      <c r="HV253" s="83"/>
      <c r="HW253" s="83"/>
      <c r="HX253" s="83"/>
      <c r="HY253" s="83"/>
      <c r="HZ253" s="83"/>
      <c r="IA253" s="83"/>
      <c r="IB253" s="83"/>
    </row>
    <row r="254" spans="1:236" ht="20.100000000000001" customHeight="1">
      <c r="A254" s="38">
        <v>426100</v>
      </c>
      <c r="B254" s="19" t="s">
        <v>197</v>
      </c>
      <c r="C254" s="20">
        <v>1707000</v>
      </c>
      <c r="D254" s="20">
        <v>0</v>
      </c>
      <c r="E254" s="20">
        <v>0</v>
      </c>
      <c r="F254" s="20">
        <f t="shared" ref="F254:F317" si="128">SUM(C254:E254)</f>
        <v>1707000</v>
      </c>
      <c r="G254" s="20">
        <v>0</v>
      </c>
      <c r="H254" s="20">
        <v>54000</v>
      </c>
      <c r="I254" s="20">
        <f t="shared" ref="I254" si="129">SUM(I255:I260)</f>
        <v>0</v>
      </c>
      <c r="J254" s="20">
        <v>0</v>
      </c>
      <c r="K254" s="146">
        <f t="shared" ref="K254:K282" si="130">SUM(F254:J254)</f>
        <v>1761000</v>
      </c>
      <c r="L254" s="20">
        <v>0</v>
      </c>
      <c r="M254" s="20">
        <v>0</v>
      </c>
      <c r="N254" s="20">
        <v>0</v>
      </c>
      <c r="O254" s="120">
        <v>0</v>
      </c>
      <c r="P254" s="186">
        <f>SUM(L254:O254)</f>
        <v>0</v>
      </c>
      <c r="Q254" s="181">
        <f t="shared" ref="Q254:Q282" si="131">SUM(K254+P254)</f>
        <v>1761000</v>
      </c>
    </row>
    <row r="255" spans="1:236" ht="20.100000000000001" hidden="1" customHeight="1">
      <c r="A255" s="22">
        <v>426110</v>
      </c>
      <c r="B255" s="28" t="s">
        <v>198</v>
      </c>
      <c r="C255" s="24">
        <v>360000</v>
      </c>
      <c r="D255" s="24">
        <v>0</v>
      </c>
      <c r="E255" s="24"/>
      <c r="F255" s="20">
        <f t="shared" si="128"/>
        <v>360000</v>
      </c>
      <c r="G255" s="24">
        <v>0</v>
      </c>
      <c r="H255" s="24">
        <v>0</v>
      </c>
      <c r="I255" s="24">
        <v>0</v>
      </c>
      <c r="J255" s="24">
        <v>0</v>
      </c>
      <c r="K255" s="146">
        <f t="shared" si="130"/>
        <v>360000</v>
      </c>
      <c r="L255" s="24">
        <v>0</v>
      </c>
      <c r="M255" s="24">
        <v>0</v>
      </c>
      <c r="N255" s="24">
        <v>0</v>
      </c>
      <c r="O255" s="118">
        <v>0</v>
      </c>
      <c r="P255" s="189">
        <v>0</v>
      </c>
      <c r="Q255" s="181">
        <f t="shared" si="131"/>
        <v>360000</v>
      </c>
    </row>
    <row r="256" spans="1:236" ht="20.100000000000001" hidden="1" customHeight="1">
      <c r="A256" s="22">
        <v>426111</v>
      </c>
      <c r="B256" s="28" t="s">
        <v>393</v>
      </c>
      <c r="C256" s="24">
        <v>582000</v>
      </c>
      <c r="D256" s="24"/>
      <c r="E256" s="24"/>
      <c r="F256" s="20">
        <f t="shared" si="128"/>
        <v>582000</v>
      </c>
      <c r="G256" s="24">
        <v>0</v>
      </c>
      <c r="H256" s="24">
        <v>0</v>
      </c>
      <c r="I256" s="24">
        <v>0</v>
      </c>
      <c r="J256" s="24">
        <v>0</v>
      </c>
      <c r="K256" s="146">
        <f t="shared" si="130"/>
        <v>582000</v>
      </c>
      <c r="L256" s="24">
        <v>0</v>
      </c>
      <c r="M256" s="24">
        <v>0</v>
      </c>
      <c r="N256" s="24">
        <v>0</v>
      </c>
      <c r="O256" s="118">
        <v>0</v>
      </c>
      <c r="P256" s="189">
        <v>0</v>
      </c>
      <c r="Q256" s="181">
        <f t="shared" si="131"/>
        <v>582000</v>
      </c>
    </row>
    <row r="257" spans="1:17" ht="20.100000000000001" hidden="1" customHeight="1">
      <c r="A257" s="22">
        <v>426122</v>
      </c>
      <c r="B257" s="28" t="s">
        <v>199</v>
      </c>
      <c r="C257" s="24">
        <v>0</v>
      </c>
      <c r="D257" s="24">
        <v>0</v>
      </c>
      <c r="E257" s="24"/>
      <c r="F257" s="20">
        <f t="shared" si="128"/>
        <v>0</v>
      </c>
      <c r="G257" s="24">
        <v>0</v>
      </c>
      <c r="H257" s="24">
        <v>0</v>
      </c>
      <c r="I257" s="24">
        <v>0</v>
      </c>
      <c r="J257" s="24">
        <v>0</v>
      </c>
      <c r="K257" s="146">
        <f t="shared" si="130"/>
        <v>0</v>
      </c>
      <c r="L257" s="24">
        <v>0</v>
      </c>
      <c r="M257" s="24">
        <v>0</v>
      </c>
      <c r="N257" s="24">
        <v>0</v>
      </c>
      <c r="O257" s="118">
        <v>0</v>
      </c>
      <c r="P257" s="189">
        <v>0</v>
      </c>
      <c r="Q257" s="181">
        <f t="shared" si="131"/>
        <v>0</v>
      </c>
    </row>
    <row r="258" spans="1:17" ht="20.100000000000001" hidden="1" customHeight="1">
      <c r="A258" s="22">
        <v>426123</v>
      </c>
      <c r="B258" s="28" t="s">
        <v>200</v>
      </c>
      <c r="C258" s="24">
        <v>0</v>
      </c>
      <c r="D258" s="24">
        <v>0</v>
      </c>
      <c r="E258" s="24"/>
      <c r="F258" s="20">
        <f t="shared" si="128"/>
        <v>0</v>
      </c>
      <c r="G258" s="24">
        <v>0</v>
      </c>
      <c r="H258" s="24">
        <v>0</v>
      </c>
      <c r="I258" s="24">
        <v>0</v>
      </c>
      <c r="J258" s="24">
        <v>0</v>
      </c>
      <c r="K258" s="146">
        <f t="shared" si="130"/>
        <v>0</v>
      </c>
      <c r="L258" s="24">
        <v>0</v>
      </c>
      <c r="M258" s="24">
        <v>0</v>
      </c>
      <c r="N258" s="24">
        <v>0</v>
      </c>
      <c r="O258" s="118">
        <v>0</v>
      </c>
      <c r="P258" s="189">
        <v>0</v>
      </c>
      <c r="Q258" s="181">
        <f t="shared" si="131"/>
        <v>0</v>
      </c>
    </row>
    <row r="259" spans="1:17" ht="20.100000000000001" hidden="1" customHeight="1">
      <c r="A259" s="22">
        <v>426124</v>
      </c>
      <c r="B259" s="28" t="s">
        <v>201</v>
      </c>
      <c r="C259" s="24">
        <v>0</v>
      </c>
      <c r="D259" s="24">
        <v>0</v>
      </c>
      <c r="E259" s="24"/>
      <c r="F259" s="20">
        <f t="shared" si="128"/>
        <v>0</v>
      </c>
      <c r="G259" s="24">
        <v>0</v>
      </c>
      <c r="H259" s="24">
        <v>0</v>
      </c>
      <c r="I259" s="24">
        <v>0</v>
      </c>
      <c r="J259" s="24">
        <v>0</v>
      </c>
      <c r="K259" s="146">
        <f t="shared" si="130"/>
        <v>0</v>
      </c>
      <c r="L259" s="24">
        <v>0</v>
      </c>
      <c r="M259" s="24">
        <v>0</v>
      </c>
      <c r="N259" s="24">
        <v>0</v>
      </c>
      <c r="O259" s="118">
        <v>0</v>
      </c>
      <c r="P259" s="189">
        <v>0</v>
      </c>
      <c r="Q259" s="181">
        <f t="shared" si="131"/>
        <v>0</v>
      </c>
    </row>
    <row r="260" spans="1:17" ht="20.100000000000001" hidden="1" customHeight="1">
      <c r="A260" s="22">
        <v>426131</v>
      </c>
      <c r="B260" s="28" t="s">
        <v>202</v>
      </c>
      <c r="C260" s="24">
        <v>0</v>
      </c>
      <c r="D260" s="24">
        <v>0</v>
      </c>
      <c r="E260" s="24"/>
      <c r="F260" s="20">
        <f t="shared" si="128"/>
        <v>0</v>
      </c>
      <c r="G260" s="24">
        <v>150000</v>
      </c>
      <c r="H260" s="24">
        <v>0</v>
      </c>
      <c r="I260" s="24">
        <v>0</v>
      </c>
      <c r="J260" s="24">
        <v>0</v>
      </c>
      <c r="K260" s="146">
        <f t="shared" si="130"/>
        <v>150000</v>
      </c>
      <c r="L260" s="24">
        <v>0</v>
      </c>
      <c r="M260" s="24">
        <v>0</v>
      </c>
      <c r="N260" s="24">
        <v>0</v>
      </c>
      <c r="O260" s="118">
        <v>0</v>
      </c>
      <c r="P260" s="189">
        <v>0</v>
      </c>
      <c r="Q260" s="181">
        <f t="shared" si="131"/>
        <v>150000</v>
      </c>
    </row>
    <row r="261" spans="1:17" ht="20.100000000000001" hidden="1" customHeight="1">
      <c r="A261" s="40">
        <v>426200</v>
      </c>
      <c r="B261" s="19" t="s">
        <v>203</v>
      </c>
      <c r="C261" s="20">
        <f ca="1">SUM(D261:K261)</f>
        <v>0</v>
      </c>
      <c r="D261" s="20"/>
      <c r="E261" s="20"/>
      <c r="F261" s="20">
        <f t="shared" ca="1" si="128"/>
        <v>0</v>
      </c>
      <c r="G261" s="20"/>
      <c r="H261" s="20"/>
      <c r="I261" s="20"/>
      <c r="J261" s="20"/>
      <c r="K261" s="146">
        <f t="shared" ca="1" si="130"/>
        <v>22997000</v>
      </c>
      <c r="L261" s="20"/>
      <c r="M261" s="20"/>
      <c r="N261" s="20"/>
      <c r="O261" s="120"/>
      <c r="P261" s="189"/>
      <c r="Q261" s="181">
        <f t="shared" ca="1" si="131"/>
        <v>3100000</v>
      </c>
    </row>
    <row r="262" spans="1:17" ht="33.75" customHeight="1">
      <c r="A262" s="38">
        <v>426300</v>
      </c>
      <c r="B262" s="19" t="s">
        <v>204</v>
      </c>
      <c r="C262" s="20">
        <v>0</v>
      </c>
      <c r="D262" s="20">
        <v>282000</v>
      </c>
      <c r="E262" s="20">
        <v>0</v>
      </c>
      <c r="F262" s="20">
        <f t="shared" si="128"/>
        <v>282000</v>
      </c>
      <c r="G262" s="20">
        <v>0</v>
      </c>
      <c r="H262" s="20">
        <v>0</v>
      </c>
      <c r="I262" s="20">
        <f t="shared" ref="I262" si="132">SUM(I263)</f>
        <v>0</v>
      </c>
      <c r="J262" s="20">
        <v>0</v>
      </c>
      <c r="K262" s="146">
        <f t="shared" si="130"/>
        <v>282000</v>
      </c>
      <c r="L262" s="20">
        <v>0</v>
      </c>
      <c r="M262" s="20">
        <v>0</v>
      </c>
      <c r="N262" s="20">
        <v>0</v>
      </c>
      <c r="O262" s="120">
        <v>0</v>
      </c>
      <c r="P262" s="186">
        <f t="shared" ref="P262:P277" si="133">SUM(L262:O262)</f>
        <v>0</v>
      </c>
      <c r="Q262" s="181">
        <f t="shared" si="131"/>
        <v>282000</v>
      </c>
    </row>
    <row r="263" spans="1:17" ht="20.100000000000001" hidden="1" customHeight="1">
      <c r="A263" s="22">
        <v>426311</v>
      </c>
      <c r="B263" s="28" t="s">
        <v>205</v>
      </c>
      <c r="C263" s="24">
        <v>0</v>
      </c>
      <c r="D263" s="24">
        <v>300000</v>
      </c>
      <c r="E263" s="24"/>
      <c r="F263" s="20">
        <f t="shared" si="128"/>
        <v>300000</v>
      </c>
      <c r="G263" s="24">
        <v>0</v>
      </c>
      <c r="H263" s="24">
        <v>0</v>
      </c>
      <c r="I263" s="24">
        <v>0</v>
      </c>
      <c r="J263" s="24">
        <v>0</v>
      </c>
      <c r="K263" s="146">
        <f t="shared" si="130"/>
        <v>300000</v>
      </c>
      <c r="L263" s="24">
        <v>0</v>
      </c>
      <c r="M263" s="24">
        <v>0</v>
      </c>
      <c r="N263" s="24">
        <v>0</v>
      </c>
      <c r="O263" s="118">
        <v>0</v>
      </c>
      <c r="P263" s="186">
        <f t="shared" si="133"/>
        <v>0</v>
      </c>
      <c r="Q263" s="181">
        <f t="shared" si="131"/>
        <v>300000</v>
      </c>
    </row>
    <row r="264" spans="1:17" ht="20.100000000000001" customHeight="1">
      <c r="A264" s="38">
        <v>426400</v>
      </c>
      <c r="B264" s="19" t="s">
        <v>206</v>
      </c>
      <c r="C264" s="20">
        <v>28115000</v>
      </c>
      <c r="D264" s="20">
        <v>0</v>
      </c>
      <c r="E264" s="20">
        <v>0</v>
      </c>
      <c r="F264" s="20">
        <f t="shared" si="128"/>
        <v>28115000</v>
      </c>
      <c r="G264" s="20">
        <v>0</v>
      </c>
      <c r="H264" s="20">
        <v>670000</v>
      </c>
      <c r="I264" s="61">
        <f t="shared" ref="I264" si="134">SUM(I265:I269)</f>
        <v>0</v>
      </c>
      <c r="J264" s="61">
        <v>0</v>
      </c>
      <c r="K264" s="146">
        <f t="shared" si="130"/>
        <v>28785000</v>
      </c>
      <c r="L264" s="61">
        <v>0</v>
      </c>
      <c r="M264" s="61">
        <v>0</v>
      </c>
      <c r="N264" s="61">
        <v>0</v>
      </c>
      <c r="O264" s="172">
        <v>0</v>
      </c>
      <c r="P264" s="196">
        <f t="shared" si="133"/>
        <v>0</v>
      </c>
      <c r="Q264" s="181">
        <f t="shared" si="131"/>
        <v>28785000</v>
      </c>
    </row>
    <row r="265" spans="1:17" ht="20.100000000000001" hidden="1" customHeight="1">
      <c r="A265" s="22">
        <v>426411</v>
      </c>
      <c r="B265" s="28" t="s">
        <v>207</v>
      </c>
      <c r="C265" s="24">
        <v>27904000</v>
      </c>
      <c r="D265" s="24">
        <v>0</v>
      </c>
      <c r="E265" s="24"/>
      <c r="F265" s="20">
        <f t="shared" si="128"/>
        <v>27904000</v>
      </c>
      <c r="G265" s="100">
        <v>50000</v>
      </c>
      <c r="H265" s="24">
        <v>1050000</v>
      </c>
      <c r="I265" s="60">
        <v>0</v>
      </c>
      <c r="J265" s="60">
        <v>0</v>
      </c>
      <c r="K265" s="146">
        <f t="shared" si="130"/>
        <v>29004000</v>
      </c>
      <c r="L265" s="60">
        <v>0</v>
      </c>
      <c r="M265" s="60">
        <v>0</v>
      </c>
      <c r="N265" s="60">
        <v>0</v>
      </c>
      <c r="O265" s="176">
        <v>0</v>
      </c>
      <c r="P265" s="186">
        <f t="shared" si="133"/>
        <v>0</v>
      </c>
      <c r="Q265" s="181">
        <f t="shared" si="131"/>
        <v>29004000</v>
      </c>
    </row>
    <row r="266" spans="1:17" ht="20.100000000000001" hidden="1" customHeight="1">
      <c r="A266" s="21">
        <v>426411</v>
      </c>
      <c r="B266" s="19" t="s">
        <v>208</v>
      </c>
      <c r="C266" s="24" t="e">
        <f ca="1">SUM(D266+F266+G266+H266+I266+#REF!+#REF!+#REF!)</f>
        <v>#REF!</v>
      </c>
      <c r="D266" s="20"/>
      <c r="E266" s="20"/>
      <c r="F266" s="20">
        <f t="shared" ca="1" si="128"/>
        <v>0</v>
      </c>
      <c r="G266" s="20"/>
      <c r="H266" s="48"/>
      <c r="I266" s="61"/>
      <c r="J266" s="61"/>
      <c r="K266" s="146">
        <f t="shared" ca="1" si="130"/>
        <v>22997000</v>
      </c>
      <c r="L266" s="61"/>
      <c r="M266" s="61"/>
      <c r="N266" s="61"/>
      <c r="O266" s="172"/>
      <c r="P266" s="186">
        <f t="shared" si="133"/>
        <v>0</v>
      </c>
      <c r="Q266" s="181">
        <f t="shared" ca="1" si="131"/>
        <v>3100000</v>
      </c>
    </row>
    <row r="267" spans="1:17" ht="20.100000000000001" hidden="1" customHeight="1">
      <c r="A267" s="21">
        <v>426411</v>
      </c>
      <c r="B267" s="19" t="s">
        <v>209</v>
      </c>
      <c r="C267" s="24" t="e">
        <f ca="1">SUM(D267+F267+G267+H267+I267+#REF!+#REF!+#REF!)</f>
        <v>#REF!</v>
      </c>
      <c r="D267" s="20"/>
      <c r="E267" s="20"/>
      <c r="F267" s="20">
        <f t="shared" ca="1" si="128"/>
        <v>0</v>
      </c>
      <c r="G267" s="20"/>
      <c r="H267" s="20"/>
      <c r="I267" s="61"/>
      <c r="J267" s="61"/>
      <c r="K267" s="146">
        <f t="shared" ca="1" si="130"/>
        <v>22997000</v>
      </c>
      <c r="L267" s="61"/>
      <c r="M267" s="61"/>
      <c r="N267" s="61"/>
      <c r="O267" s="172"/>
      <c r="P267" s="186">
        <f t="shared" si="133"/>
        <v>0</v>
      </c>
      <c r="Q267" s="181">
        <f t="shared" ca="1" si="131"/>
        <v>3100000</v>
      </c>
    </row>
    <row r="268" spans="1:17" ht="20.100000000000001" hidden="1" customHeight="1">
      <c r="A268" s="22">
        <v>426413</v>
      </c>
      <c r="B268" s="28" t="s">
        <v>210</v>
      </c>
      <c r="C268" s="24">
        <v>293000</v>
      </c>
      <c r="D268" s="24">
        <v>0</v>
      </c>
      <c r="E268" s="24"/>
      <c r="F268" s="20">
        <f t="shared" si="128"/>
        <v>293000</v>
      </c>
      <c r="G268" s="24">
        <v>0</v>
      </c>
      <c r="H268" s="24">
        <v>0</v>
      </c>
      <c r="I268" s="60">
        <v>0</v>
      </c>
      <c r="J268" s="60">
        <v>0</v>
      </c>
      <c r="K268" s="146">
        <f t="shared" si="130"/>
        <v>293000</v>
      </c>
      <c r="L268" s="60">
        <v>0</v>
      </c>
      <c r="M268" s="60">
        <v>0</v>
      </c>
      <c r="N268" s="60">
        <v>0</v>
      </c>
      <c r="O268" s="176">
        <v>0</v>
      </c>
      <c r="P268" s="186">
        <f t="shared" si="133"/>
        <v>0</v>
      </c>
      <c r="Q268" s="181">
        <f t="shared" si="131"/>
        <v>293000</v>
      </c>
    </row>
    <row r="269" spans="1:17" ht="20.100000000000001" hidden="1" customHeight="1">
      <c r="A269" s="22">
        <v>426491</v>
      </c>
      <c r="B269" s="28" t="s">
        <v>211</v>
      </c>
      <c r="C269" s="24">
        <v>1757000</v>
      </c>
      <c r="D269" s="24">
        <v>0</v>
      </c>
      <c r="E269" s="24"/>
      <c r="F269" s="20">
        <f t="shared" si="128"/>
        <v>1757000</v>
      </c>
      <c r="G269" s="24">
        <v>0</v>
      </c>
      <c r="H269" s="24">
        <v>0</v>
      </c>
      <c r="I269" s="60">
        <v>0</v>
      </c>
      <c r="J269" s="60">
        <v>0</v>
      </c>
      <c r="K269" s="146">
        <f t="shared" si="130"/>
        <v>1757000</v>
      </c>
      <c r="L269" s="60">
        <v>0</v>
      </c>
      <c r="M269" s="60">
        <v>0</v>
      </c>
      <c r="N269" s="60">
        <v>0</v>
      </c>
      <c r="O269" s="176">
        <v>0</v>
      </c>
      <c r="P269" s="186">
        <f t="shared" si="133"/>
        <v>0</v>
      </c>
      <c r="Q269" s="181">
        <f t="shared" si="131"/>
        <v>1757000</v>
      </c>
    </row>
    <row r="270" spans="1:17" ht="20.100000000000001" customHeight="1">
      <c r="A270" s="38">
        <v>426500</v>
      </c>
      <c r="B270" s="19" t="s">
        <v>212</v>
      </c>
      <c r="C270" s="20">
        <v>0</v>
      </c>
      <c r="D270" s="20">
        <v>0</v>
      </c>
      <c r="E270" s="20">
        <v>0</v>
      </c>
      <c r="F270" s="20">
        <f t="shared" si="128"/>
        <v>0</v>
      </c>
      <c r="G270" s="20">
        <v>0</v>
      </c>
      <c r="H270" s="20">
        <v>0</v>
      </c>
      <c r="I270" s="61">
        <f t="shared" ref="I270" si="135">SUM(I271)</f>
        <v>0</v>
      </c>
      <c r="J270" s="61">
        <v>0</v>
      </c>
      <c r="K270" s="146">
        <f t="shared" si="130"/>
        <v>0</v>
      </c>
      <c r="L270" s="61">
        <v>0</v>
      </c>
      <c r="M270" s="61">
        <v>0</v>
      </c>
      <c r="N270" s="61">
        <v>0</v>
      </c>
      <c r="O270" s="172">
        <v>0</v>
      </c>
      <c r="P270" s="186">
        <f t="shared" si="133"/>
        <v>0</v>
      </c>
      <c r="Q270" s="181">
        <f t="shared" si="131"/>
        <v>0</v>
      </c>
    </row>
    <row r="271" spans="1:17" ht="20.100000000000001" hidden="1" customHeight="1">
      <c r="A271" s="22">
        <v>426591</v>
      </c>
      <c r="B271" s="28" t="s">
        <v>213</v>
      </c>
      <c r="C271" s="24">
        <v>0</v>
      </c>
      <c r="D271" s="24">
        <v>0</v>
      </c>
      <c r="E271" s="24"/>
      <c r="F271" s="20">
        <f t="shared" si="128"/>
        <v>0</v>
      </c>
      <c r="G271" s="24">
        <v>0</v>
      </c>
      <c r="H271" s="24">
        <v>0</v>
      </c>
      <c r="I271" s="60">
        <v>0</v>
      </c>
      <c r="J271" s="60">
        <v>0</v>
      </c>
      <c r="K271" s="146">
        <f t="shared" si="130"/>
        <v>0</v>
      </c>
      <c r="L271" s="60">
        <v>0</v>
      </c>
      <c r="M271" s="60">
        <v>0</v>
      </c>
      <c r="N271" s="60">
        <v>0</v>
      </c>
      <c r="O271" s="176">
        <v>0</v>
      </c>
      <c r="P271" s="186">
        <f t="shared" si="133"/>
        <v>0</v>
      </c>
      <c r="Q271" s="181">
        <f t="shared" si="131"/>
        <v>0</v>
      </c>
    </row>
    <row r="272" spans="1:17" ht="20.100000000000001" hidden="1" customHeight="1">
      <c r="A272" s="22">
        <v>426600</v>
      </c>
      <c r="B272" s="28" t="s">
        <v>214</v>
      </c>
      <c r="C272" s="24">
        <f ca="1">SUM(D272:K272)</f>
        <v>0</v>
      </c>
      <c r="D272" s="24"/>
      <c r="E272" s="24"/>
      <c r="F272" s="20">
        <f t="shared" ca="1" si="128"/>
        <v>0</v>
      </c>
      <c r="G272" s="24"/>
      <c r="H272" s="24"/>
      <c r="I272" s="60"/>
      <c r="J272" s="60"/>
      <c r="K272" s="146">
        <f t="shared" ca="1" si="130"/>
        <v>22997000</v>
      </c>
      <c r="L272" s="60"/>
      <c r="M272" s="60"/>
      <c r="N272" s="60"/>
      <c r="O272" s="176"/>
      <c r="P272" s="186">
        <f t="shared" si="133"/>
        <v>0</v>
      </c>
      <c r="Q272" s="181">
        <f t="shared" ca="1" si="131"/>
        <v>3100000</v>
      </c>
    </row>
    <row r="273" spans="1:17" ht="20.100000000000001" customHeight="1">
      <c r="A273" s="38">
        <v>426700</v>
      </c>
      <c r="B273" s="19" t="s">
        <v>215</v>
      </c>
      <c r="C273" s="20">
        <v>5733000</v>
      </c>
      <c r="D273" s="20">
        <v>0</v>
      </c>
      <c r="E273" s="20">
        <v>0</v>
      </c>
      <c r="F273" s="20">
        <f t="shared" si="128"/>
        <v>5733000</v>
      </c>
      <c r="G273" s="20">
        <v>690000</v>
      </c>
      <c r="H273" s="20">
        <v>290000</v>
      </c>
      <c r="I273" s="20">
        <f t="shared" ref="I273" si="136">SUM(I274:I276)</f>
        <v>0</v>
      </c>
      <c r="J273" s="20">
        <v>0</v>
      </c>
      <c r="K273" s="146">
        <f t="shared" si="130"/>
        <v>6713000</v>
      </c>
      <c r="L273" s="20">
        <v>0</v>
      </c>
      <c r="M273" s="20">
        <v>0</v>
      </c>
      <c r="N273" s="20">
        <v>0</v>
      </c>
      <c r="O273" s="120">
        <v>0</v>
      </c>
      <c r="P273" s="186">
        <f t="shared" si="133"/>
        <v>0</v>
      </c>
      <c r="Q273" s="181">
        <f t="shared" si="131"/>
        <v>6713000</v>
      </c>
    </row>
    <row r="274" spans="1:17" ht="20.100000000000001" hidden="1" customHeight="1">
      <c r="A274" s="22">
        <v>426711</v>
      </c>
      <c r="B274" s="28" t="s">
        <v>216</v>
      </c>
      <c r="C274" s="24">
        <v>2439000</v>
      </c>
      <c r="D274" s="24">
        <v>0</v>
      </c>
      <c r="E274" s="24"/>
      <c r="F274" s="20">
        <f t="shared" si="128"/>
        <v>2439000</v>
      </c>
      <c r="G274" s="24">
        <v>100000</v>
      </c>
      <c r="H274" s="24">
        <v>0</v>
      </c>
      <c r="I274" s="60">
        <v>0</v>
      </c>
      <c r="J274" s="60">
        <v>0</v>
      </c>
      <c r="K274" s="146">
        <f t="shared" si="130"/>
        <v>2539000</v>
      </c>
      <c r="L274" s="60">
        <v>0</v>
      </c>
      <c r="M274" s="60">
        <v>0</v>
      </c>
      <c r="N274" s="60">
        <v>0</v>
      </c>
      <c r="O274" s="176">
        <v>0</v>
      </c>
      <c r="P274" s="186">
        <f t="shared" si="133"/>
        <v>0</v>
      </c>
      <c r="Q274" s="181">
        <f t="shared" si="131"/>
        <v>2539000</v>
      </c>
    </row>
    <row r="275" spans="1:17" ht="34.5" hidden="1" customHeight="1">
      <c r="A275" s="22">
        <v>426791</v>
      </c>
      <c r="B275" s="28" t="s">
        <v>217</v>
      </c>
      <c r="C275" s="24">
        <v>1460000</v>
      </c>
      <c r="D275" s="24">
        <v>0</v>
      </c>
      <c r="E275" s="24"/>
      <c r="F275" s="20">
        <f t="shared" si="128"/>
        <v>1460000</v>
      </c>
      <c r="G275" s="24">
        <v>25000</v>
      </c>
      <c r="H275" s="24">
        <v>0</v>
      </c>
      <c r="I275" s="60">
        <v>0</v>
      </c>
      <c r="J275" s="60">
        <v>0</v>
      </c>
      <c r="K275" s="146">
        <f t="shared" si="130"/>
        <v>1485000</v>
      </c>
      <c r="L275" s="60">
        <v>0</v>
      </c>
      <c r="M275" s="60">
        <v>0</v>
      </c>
      <c r="N275" s="60">
        <v>0</v>
      </c>
      <c r="O275" s="176">
        <v>0</v>
      </c>
      <c r="P275" s="186">
        <f t="shared" si="133"/>
        <v>0</v>
      </c>
      <c r="Q275" s="181">
        <f t="shared" si="131"/>
        <v>1485000</v>
      </c>
    </row>
    <row r="276" spans="1:17" ht="34.5" hidden="1" customHeight="1">
      <c r="A276" s="22">
        <v>426791</v>
      </c>
      <c r="B276" s="28" t="s">
        <v>394</v>
      </c>
      <c r="C276" s="24">
        <v>350000</v>
      </c>
      <c r="D276" s="24"/>
      <c r="E276" s="24"/>
      <c r="F276" s="20">
        <f t="shared" si="128"/>
        <v>350000</v>
      </c>
      <c r="G276" s="24">
        <v>0</v>
      </c>
      <c r="H276" s="24"/>
      <c r="I276" s="60">
        <v>0</v>
      </c>
      <c r="J276" s="60">
        <v>0</v>
      </c>
      <c r="K276" s="146">
        <f t="shared" si="130"/>
        <v>350000</v>
      </c>
      <c r="L276" s="60">
        <v>0</v>
      </c>
      <c r="M276" s="60">
        <v>0</v>
      </c>
      <c r="N276" s="60">
        <v>0</v>
      </c>
      <c r="O276" s="176">
        <v>0</v>
      </c>
      <c r="P276" s="186">
        <f t="shared" si="133"/>
        <v>0</v>
      </c>
      <c r="Q276" s="181">
        <f t="shared" si="131"/>
        <v>350000</v>
      </c>
    </row>
    <row r="277" spans="1:17" ht="20.100000000000001" customHeight="1">
      <c r="A277" s="38">
        <v>426800</v>
      </c>
      <c r="B277" s="19" t="s">
        <v>218</v>
      </c>
      <c r="C277" s="20">
        <v>2764000</v>
      </c>
      <c r="D277" s="20">
        <v>0</v>
      </c>
      <c r="E277" s="20">
        <v>0</v>
      </c>
      <c r="F277" s="20">
        <f t="shared" si="128"/>
        <v>2764000</v>
      </c>
      <c r="G277" s="20">
        <v>0</v>
      </c>
      <c r="H277" s="20">
        <v>0</v>
      </c>
      <c r="I277" s="61">
        <f>I278</f>
        <v>0</v>
      </c>
      <c r="J277" s="61">
        <v>0</v>
      </c>
      <c r="K277" s="146">
        <f t="shared" si="130"/>
        <v>2764000</v>
      </c>
      <c r="L277" s="61">
        <v>0</v>
      </c>
      <c r="M277" s="61">
        <v>0</v>
      </c>
      <c r="N277" s="61">
        <v>0</v>
      </c>
      <c r="O277" s="172">
        <v>0</v>
      </c>
      <c r="P277" s="186">
        <f t="shared" si="133"/>
        <v>0</v>
      </c>
      <c r="Q277" s="181">
        <f t="shared" si="131"/>
        <v>2764000</v>
      </c>
    </row>
    <row r="278" spans="1:17" ht="21.75" hidden="1" customHeight="1">
      <c r="A278" s="22">
        <v>426810</v>
      </c>
      <c r="B278" s="28" t="s">
        <v>219</v>
      </c>
      <c r="C278" s="24">
        <v>999000</v>
      </c>
      <c r="D278" s="24">
        <v>0</v>
      </c>
      <c r="E278" s="24"/>
      <c r="F278" s="20">
        <f t="shared" si="128"/>
        <v>999000</v>
      </c>
      <c r="G278" s="24">
        <v>0</v>
      </c>
      <c r="H278" s="24">
        <v>0</v>
      </c>
      <c r="I278" s="60">
        <v>0</v>
      </c>
      <c r="J278" s="60">
        <v>0</v>
      </c>
      <c r="K278" s="146">
        <f t="shared" si="130"/>
        <v>999000</v>
      </c>
      <c r="L278" s="60">
        <v>0</v>
      </c>
      <c r="M278" s="60">
        <v>0</v>
      </c>
      <c r="N278" s="60">
        <v>0</v>
      </c>
      <c r="O278" s="176">
        <v>0</v>
      </c>
      <c r="P278" s="182">
        <v>0</v>
      </c>
      <c r="Q278" s="181">
        <f t="shared" si="131"/>
        <v>999000</v>
      </c>
    </row>
    <row r="279" spans="1:17" ht="31.5" hidden="1" customHeight="1">
      <c r="A279" s="22">
        <v>426811</v>
      </c>
      <c r="B279" s="28" t="s">
        <v>220</v>
      </c>
      <c r="C279" s="24">
        <v>0</v>
      </c>
      <c r="D279" s="24"/>
      <c r="E279" s="24"/>
      <c r="F279" s="20">
        <f t="shared" si="128"/>
        <v>0</v>
      </c>
      <c r="G279" s="24"/>
      <c r="H279" s="24"/>
      <c r="I279" s="24">
        <v>30000</v>
      </c>
      <c r="J279" s="24"/>
      <c r="K279" s="146">
        <f t="shared" si="130"/>
        <v>30000</v>
      </c>
      <c r="L279" s="24"/>
      <c r="M279" s="24"/>
      <c r="N279" s="24"/>
      <c r="O279" s="118"/>
      <c r="P279" s="189"/>
      <c r="Q279" s="181">
        <f t="shared" si="131"/>
        <v>30000</v>
      </c>
    </row>
    <row r="280" spans="1:17" ht="31.5" hidden="1" customHeight="1">
      <c r="A280" s="22">
        <v>426812</v>
      </c>
      <c r="B280" s="28" t="s">
        <v>221</v>
      </c>
      <c r="C280" s="24">
        <v>0</v>
      </c>
      <c r="D280" s="24"/>
      <c r="E280" s="24"/>
      <c r="F280" s="20">
        <f t="shared" si="128"/>
        <v>0</v>
      </c>
      <c r="G280" s="24"/>
      <c r="H280" s="24"/>
      <c r="I280" s="24">
        <v>12000</v>
      </c>
      <c r="J280" s="24"/>
      <c r="K280" s="146">
        <f t="shared" si="130"/>
        <v>12000</v>
      </c>
      <c r="L280" s="24"/>
      <c r="M280" s="24"/>
      <c r="N280" s="24"/>
      <c r="O280" s="118"/>
      <c r="P280" s="189"/>
      <c r="Q280" s="181">
        <f t="shared" si="131"/>
        <v>12000</v>
      </c>
    </row>
    <row r="281" spans="1:17" ht="31.5" hidden="1" customHeight="1">
      <c r="A281" s="22">
        <v>426819</v>
      </c>
      <c r="B281" s="28" t="s">
        <v>222</v>
      </c>
      <c r="C281" s="24">
        <v>0</v>
      </c>
      <c r="D281" s="24"/>
      <c r="E281" s="24"/>
      <c r="F281" s="20">
        <f t="shared" si="128"/>
        <v>0</v>
      </c>
      <c r="G281" s="24"/>
      <c r="H281" s="24"/>
      <c r="I281" s="24">
        <v>150000</v>
      </c>
      <c r="J281" s="24"/>
      <c r="K281" s="146">
        <f t="shared" si="130"/>
        <v>150000</v>
      </c>
      <c r="L281" s="24"/>
      <c r="M281" s="24"/>
      <c r="N281" s="24"/>
      <c r="O281" s="118"/>
      <c r="P281" s="189"/>
      <c r="Q281" s="181">
        <f t="shared" si="131"/>
        <v>150000</v>
      </c>
    </row>
    <row r="282" spans="1:17" ht="20.100000000000001" customHeight="1">
      <c r="A282" s="38">
        <v>426900</v>
      </c>
      <c r="B282" s="19" t="s">
        <v>223</v>
      </c>
      <c r="C282" s="20">
        <v>5244000</v>
      </c>
      <c r="D282" s="20">
        <v>0</v>
      </c>
      <c r="E282" s="20">
        <v>0</v>
      </c>
      <c r="F282" s="20">
        <f t="shared" si="128"/>
        <v>5244000</v>
      </c>
      <c r="G282" s="20">
        <v>0</v>
      </c>
      <c r="H282" s="20">
        <v>15000</v>
      </c>
      <c r="I282" s="20">
        <f t="shared" ref="I282" si="137">SUM(I283:I287)</f>
        <v>0</v>
      </c>
      <c r="J282" s="20">
        <v>0</v>
      </c>
      <c r="K282" s="146">
        <f t="shared" si="130"/>
        <v>5259000</v>
      </c>
      <c r="L282" s="20">
        <v>0</v>
      </c>
      <c r="M282" s="20">
        <v>0</v>
      </c>
      <c r="N282" s="20">
        <v>0</v>
      </c>
      <c r="O282" s="120">
        <v>0</v>
      </c>
      <c r="P282" s="186">
        <f>SUM(L282:O282)</f>
        <v>0</v>
      </c>
      <c r="Q282" s="181">
        <f t="shared" si="131"/>
        <v>5259000</v>
      </c>
    </row>
    <row r="283" spans="1:17" ht="20.100000000000001" hidden="1" customHeight="1">
      <c r="A283" s="22">
        <v>426911</v>
      </c>
      <c r="B283" s="23" t="s">
        <v>224</v>
      </c>
      <c r="C283" s="24">
        <v>2726000</v>
      </c>
      <c r="D283" s="24">
        <v>0</v>
      </c>
      <c r="E283" s="24"/>
      <c r="F283" s="20">
        <f t="shared" si="128"/>
        <v>2726000</v>
      </c>
      <c r="G283" s="24">
        <v>0</v>
      </c>
      <c r="H283" s="24">
        <v>0</v>
      </c>
      <c r="I283" s="24">
        <v>0</v>
      </c>
      <c r="J283" s="24">
        <v>0</v>
      </c>
      <c r="K283" s="158">
        <f t="shared" ref="K283:K287" si="138">SUM(F283:J283)</f>
        <v>2726000</v>
      </c>
      <c r="L283" s="24">
        <v>0</v>
      </c>
      <c r="M283" s="24">
        <v>0</v>
      </c>
      <c r="N283" s="24">
        <v>0</v>
      </c>
      <c r="O283" s="118">
        <v>0</v>
      </c>
      <c r="P283" s="187">
        <v>0</v>
      </c>
      <c r="Q283" s="187">
        <v>0</v>
      </c>
    </row>
    <row r="284" spans="1:17" ht="20.100000000000001" hidden="1" customHeight="1">
      <c r="A284" s="22">
        <v>426912</v>
      </c>
      <c r="B284" s="23" t="s">
        <v>225</v>
      </c>
      <c r="C284" s="24">
        <v>1289000</v>
      </c>
      <c r="D284" s="24">
        <v>0</v>
      </c>
      <c r="E284" s="24"/>
      <c r="F284" s="20">
        <f t="shared" si="128"/>
        <v>1289000</v>
      </c>
      <c r="G284" s="24">
        <v>0</v>
      </c>
      <c r="H284" s="24">
        <v>0</v>
      </c>
      <c r="I284" s="60">
        <v>0</v>
      </c>
      <c r="J284" s="60">
        <v>0</v>
      </c>
      <c r="K284" s="158">
        <f t="shared" si="138"/>
        <v>1289000</v>
      </c>
      <c r="L284" s="60">
        <v>0</v>
      </c>
      <c r="M284" s="60">
        <v>0</v>
      </c>
      <c r="N284" s="60">
        <v>0</v>
      </c>
      <c r="O284" s="176">
        <v>0</v>
      </c>
      <c r="P284" s="184">
        <v>0</v>
      </c>
      <c r="Q284" s="184">
        <v>0</v>
      </c>
    </row>
    <row r="285" spans="1:17" ht="20.100000000000001" hidden="1" customHeight="1">
      <c r="A285" s="22">
        <v>4269121</v>
      </c>
      <c r="B285" s="23" t="s">
        <v>226</v>
      </c>
      <c r="C285" s="24">
        <v>0</v>
      </c>
      <c r="D285" s="24">
        <v>0</v>
      </c>
      <c r="E285" s="24"/>
      <c r="F285" s="20">
        <f t="shared" si="128"/>
        <v>0</v>
      </c>
      <c r="G285" s="24">
        <v>0</v>
      </c>
      <c r="H285" s="24">
        <v>0</v>
      </c>
      <c r="I285" s="24">
        <v>0</v>
      </c>
      <c r="J285" s="24">
        <v>0</v>
      </c>
      <c r="K285" s="158">
        <f t="shared" si="138"/>
        <v>0</v>
      </c>
      <c r="L285" s="24">
        <v>0</v>
      </c>
      <c r="M285" s="24">
        <v>0</v>
      </c>
      <c r="N285" s="24">
        <v>0</v>
      </c>
      <c r="O285" s="118">
        <v>0</v>
      </c>
      <c r="P285" s="187">
        <v>0</v>
      </c>
      <c r="Q285" s="187">
        <v>0</v>
      </c>
    </row>
    <row r="286" spans="1:17" ht="20.100000000000001" hidden="1" customHeight="1">
      <c r="A286" s="22">
        <v>426913</v>
      </c>
      <c r="B286" s="23" t="s">
        <v>227</v>
      </c>
      <c r="C286" s="24">
        <v>608000</v>
      </c>
      <c r="D286" s="24">
        <v>0</v>
      </c>
      <c r="E286" s="24"/>
      <c r="F286" s="20">
        <f t="shared" si="128"/>
        <v>608000</v>
      </c>
      <c r="G286" s="24">
        <v>0</v>
      </c>
      <c r="H286" s="24">
        <v>0</v>
      </c>
      <c r="I286" s="60">
        <v>0</v>
      </c>
      <c r="J286" s="60">
        <v>0</v>
      </c>
      <c r="K286" s="158">
        <f t="shared" si="138"/>
        <v>608000</v>
      </c>
      <c r="L286" s="60">
        <v>0</v>
      </c>
      <c r="M286" s="60">
        <v>0</v>
      </c>
      <c r="N286" s="60">
        <v>0</v>
      </c>
      <c r="O286" s="176">
        <v>0</v>
      </c>
      <c r="P286" s="184">
        <v>0</v>
      </c>
      <c r="Q286" s="184">
        <v>0</v>
      </c>
    </row>
    <row r="287" spans="1:17" ht="20.100000000000001" hidden="1" customHeight="1">
      <c r="A287" s="22">
        <v>426919</v>
      </c>
      <c r="B287" s="28" t="s">
        <v>228</v>
      </c>
      <c r="C287" s="24">
        <v>762000</v>
      </c>
      <c r="D287" s="24">
        <v>0</v>
      </c>
      <c r="E287" s="24"/>
      <c r="F287" s="20">
        <f t="shared" si="128"/>
        <v>762000</v>
      </c>
      <c r="G287" s="24">
        <v>0</v>
      </c>
      <c r="H287" s="60">
        <v>130000</v>
      </c>
      <c r="I287" s="24">
        <v>0</v>
      </c>
      <c r="J287" s="24">
        <v>0</v>
      </c>
      <c r="K287" s="158">
        <f t="shared" si="138"/>
        <v>892000</v>
      </c>
      <c r="L287" s="24">
        <v>0</v>
      </c>
      <c r="M287" s="24">
        <v>0</v>
      </c>
      <c r="N287" s="24">
        <v>0</v>
      </c>
      <c r="O287" s="118">
        <v>0</v>
      </c>
      <c r="P287" s="187">
        <v>0</v>
      </c>
      <c r="Q287" s="187">
        <v>0</v>
      </c>
    </row>
    <row r="288" spans="1:17" ht="39.950000000000003" hidden="1" customHeight="1">
      <c r="A288" s="21">
        <v>430000</v>
      </c>
      <c r="B288" s="19" t="s">
        <v>229</v>
      </c>
      <c r="C288" s="20">
        <f t="shared" ref="C288:I288" ca="1" si="139">SUM(C289+C294+C296+C298+C302)</f>
        <v>0</v>
      </c>
      <c r="D288" s="20">
        <f t="shared" si="139"/>
        <v>0</v>
      </c>
      <c r="E288" s="20"/>
      <c r="F288" s="20">
        <f t="shared" ca="1" si="128"/>
        <v>0</v>
      </c>
      <c r="G288" s="20">
        <f t="shared" si="139"/>
        <v>0</v>
      </c>
      <c r="H288" s="20">
        <f t="shared" si="139"/>
        <v>0</v>
      </c>
      <c r="I288" s="20">
        <f t="shared" si="139"/>
        <v>0</v>
      </c>
      <c r="J288" s="20"/>
      <c r="K288" s="146">
        <f t="shared" ref="K288" si="140">SUM(K289+K294+K296+K298+K302)</f>
        <v>0</v>
      </c>
      <c r="L288" s="20"/>
      <c r="M288" s="20"/>
      <c r="N288" s="20"/>
      <c r="O288" s="120"/>
      <c r="P288" s="189"/>
      <c r="Q288" s="189"/>
    </row>
    <row r="289" spans="1:17" ht="20.100000000000001" hidden="1" customHeight="1">
      <c r="A289" s="21">
        <v>431000</v>
      </c>
      <c r="B289" s="19" t="s">
        <v>230</v>
      </c>
      <c r="C289" s="20">
        <f t="shared" ref="C289:I289" ca="1" si="141">SUM(C290:C292)</f>
        <v>0</v>
      </c>
      <c r="D289" s="20">
        <f t="shared" si="141"/>
        <v>0</v>
      </c>
      <c r="E289" s="20"/>
      <c r="F289" s="20">
        <f t="shared" ca="1" si="128"/>
        <v>0</v>
      </c>
      <c r="G289" s="20">
        <f t="shared" si="141"/>
        <v>0</v>
      </c>
      <c r="H289" s="20">
        <f t="shared" si="141"/>
        <v>0</v>
      </c>
      <c r="I289" s="20">
        <f t="shared" si="141"/>
        <v>0</v>
      </c>
      <c r="J289" s="20"/>
      <c r="K289" s="146">
        <f t="shared" ref="K289" si="142">SUM(K290:K292)</f>
        <v>0</v>
      </c>
      <c r="L289" s="20"/>
      <c r="M289" s="20"/>
      <c r="N289" s="20"/>
      <c r="O289" s="120"/>
      <c r="P289" s="189"/>
      <c r="Q289" s="189"/>
    </row>
    <row r="290" spans="1:17" ht="20.100000000000001" hidden="1" customHeight="1">
      <c r="A290" s="22">
        <v>431100</v>
      </c>
      <c r="B290" s="23" t="s">
        <v>231</v>
      </c>
      <c r="C290" s="24">
        <f ca="1">SUM(D290:K290)</f>
        <v>0</v>
      </c>
      <c r="D290" s="24"/>
      <c r="E290" s="24"/>
      <c r="F290" s="20">
        <f t="shared" ca="1" si="128"/>
        <v>0</v>
      </c>
      <c r="G290" s="24"/>
      <c r="H290" s="24"/>
      <c r="I290" s="24"/>
      <c r="J290" s="24"/>
      <c r="K290" s="147"/>
      <c r="L290" s="24"/>
      <c r="M290" s="24"/>
      <c r="N290" s="24"/>
      <c r="O290" s="118"/>
      <c r="P290" s="187"/>
      <c r="Q290" s="187"/>
    </row>
    <row r="291" spans="1:17" ht="20.100000000000001" hidden="1" customHeight="1">
      <c r="A291" s="22">
        <v>431200</v>
      </c>
      <c r="B291" s="23" t="s">
        <v>232</v>
      </c>
      <c r="C291" s="24">
        <f ca="1">SUM(D291:K291)</f>
        <v>0</v>
      </c>
      <c r="D291" s="24"/>
      <c r="E291" s="24"/>
      <c r="F291" s="20">
        <f t="shared" ca="1" si="128"/>
        <v>0</v>
      </c>
      <c r="G291" s="24"/>
      <c r="H291" s="24"/>
      <c r="I291" s="24"/>
      <c r="J291" s="24"/>
      <c r="K291" s="147"/>
      <c r="L291" s="24"/>
      <c r="M291" s="24"/>
      <c r="N291" s="24"/>
      <c r="O291" s="118"/>
      <c r="P291" s="187"/>
      <c r="Q291" s="187"/>
    </row>
    <row r="292" spans="1:17" ht="20.100000000000001" hidden="1" customHeight="1">
      <c r="A292" s="22">
        <v>431300</v>
      </c>
      <c r="B292" s="23" t="s">
        <v>233</v>
      </c>
      <c r="C292" s="24">
        <f ca="1">SUM(D292:K292)</f>
        <v>0</v>
      </c>
      <c r="D292" s="24"/>
      <c r="E292" s="24"/>
      <c r="F292" s="20">
        <f t="shared" ca="1" si="128"/>
        <v>0</v>
      </c>
      <c r="G292" s="24"/>
      <c r="H292" s="24"/>
      <c r="I292" s="24"/>
      <c r="J292" s="24"/>
      <c r="K292" s="147"/>
      <c r="L292" s="24"/>
      <c r="M292" s="24"/>
      <c r="N292" s="24"/>
      <c r="O292" s="118"/>
      <c r="P292" s="187"/>
      <c r="Q292" s="187"/>
    </row>
    <row r="293" spans="1:17" ht="15.75" hidden="1" customHeight="1">
      <c r="A293" s="25" t="s">
        <v>3</v>
      </c>
      <c r="B293" s="39" t="s">
        <v>15</v>
      </c>
      <c r="C293" s="29">
        <v>4</v>
      </c>
      <c r="D293" s="29">
        <v>5</v>
      </c>
      <c r="E293" s="29"/>
      <c r="F293" s="20">
        <f t="shared" si="128"/>
        <v>9</v>
      </c>
      <c r="G293" s="29">
        <v>7</v>
      </c>
      <c r="H293" s="29">
        <v>8</v>
      </c>
      <c r="I293" s="29">
        <v>9</v>
      </c>
      <c r="J293" s="29"/>
      <c r="K293" s="149">
        <v>9</v>
      </c>
      <c r="L293" s="29"/>
      <c r="M293" s="29"/>
      <c r="N293" s="29"/>
      <c r="O293" s="169"/>
      <c r="P293" s="190"/>
      <c r="Q293" s="190"/>
    </row>
    <row r="294" spans="1:17" ht="20.100000000000001" hidden="1" customHeight="1">
      <c r="A294" s="21">
        <v>432000</v>
      </c>
      <c r="B294" s="19" t="s">
        <v>234</v>
      </c>
      <c r="C294" s="20">
        <f t="shared" ref="C294:K294" ca="1" si="143">SUM(C295)</f>
        <v>0</v>
      </c>
      <c r="D294" s="20">
        <f t="shared" si="143"/>
        <v>0</v>
      </c>
      <c r="E294" s="20"/>
      <c r="F294" s="20">
        <f t="shared" ca="1" si="128"/>
        <v>0</v>
      </c>
      <c r="G294" s="20">
        <f t="shared" si="143"/>
        <v>0</v>
      </c>
      <c r="H294" s="20">
        <f t="shared" si="143"/>
        <v>0</v>
      </c>
      <c r="I294" s="20">
        <f t="shared" si="143"/>
        <v>0</v>
      </c>
      <c r="J294" s="20"/>
      <c r="K294" s="146">
        <f t="shared" si="143"/>
        <v>0</v>
      </c>
      <c r="L294" s="20"/>
      <c r="M294" s="20"/>
      <c r="N294" s="20"/>
      <c r="O294" s="120"/>
      <c r="P294" s="189"/>
      <c r="Q294" s="189"/>
    </row>
    <row r="295" spans="1:17" ht="20.100000000000001" hidden="1" customHeight="1">
      <c r="A295" s="22">
        <v>432100</v>
      </c>
      <c r="B295" s="23" t="s">
        <v>235</v>
      </c>
      <c r="C295" s="24">
        <f ca="1">SUM(D295:K295)</f>
        <v>0</v>
      </c>
      <c r="D295" s="24"/>
      <c r="E295" s="24"/>
      <c r="F295" s="20">
        <f t="shared" ca="1" si="128"/>
        <v>0</v>
      </c>
      <c r="G295" s="24"/>
      <c r="H295" s="24"/>
      <c r="I295" s="24"/>
      <c r="J295" s="24"/>
      <c r="K295" s="147"/>
      <c r="L295" s="24"/>
      <c r="M295" s="24"/>
      <c r="N295" s="24"/>
      <c r="O295" s="118"/>
      <c r="P295" s="187"/>
      <c r="Q295" s="187"/>
    </row>
    <row r="296" spans="1:17" ht="20.100000000000001" hidden="1" customHeight="1">
      <c r="A296" s="21">
        <v>433000</v>
      </c>
      <c r="B296" s="19" t="s">
        <v>236</v>
      </c>
      <c r="C296" s="20">
        <f t="shared" ref="C296:K296" ca="1" si="144">SUM(C297)</f>
        <v>0</v>
      </c>
      <c r="D296" s="20">
        <f t="shared" si="144"/>
        <v>0</v>
      </c>
      <c r="E296" s="20"/>
      <c r="F296" s="20">
        <f t="shared" ca="1" si="128"/>
        <v>0</v>
      </c>
      <c r="G296" s="20">
        <f t="shared" si="144"/>
        <v>0</v>
      </c>
      <c r="H296" s="20">
        <f t="shared" si="144"/>
        <v>0</v>
      </c>
      <c r="I296" s="20">
        <f t="shared" si="144"/>
        <v>0</v>
      </c>
      <c r="J296" s="20"/>
      <c r="K296" s="146">
        <f t="shared" si="144"/>
        <v>0</v>
      </c>
      <c r="L296" s="20"/>
      <c r="M296" s="20"/>
      <c r="N296" s="20"/>
      <c r="O296" s="120"/>
      <c r="P296" s="189"/>
      <c r="Q296" s="189"/>
    </row>
    <row r="297" spans="1:17" ht="20.100000000000001" hidden="1" customHeight="1">
      <c r="A297" s="22">
        <v>433100</v>
      </c>
      <c r="B297" s="23" t="s">
        <v>237</v>
      </c>
      <c r="C297" s="24">
        <f ca="1">SUM(D297:K297)</f>
        <v>0</v>
      </c>
      <c r="D297" s="24"/>
      <c r="E297" s="24"/>
      <c r="F297" s="20">
        <f t="shared" ca="1" si="128"/>
        <v>0</v>
      </c>
      <c r="G297" s="24"/>
      <c r="H297" s="24"/>
      <c r="I297" s="24"/>
      <c r="J297" s="24"/>
      <c r="K297" s="147"/>
      <c r="L297" s="24"/>
      <c r="M297" s="24"/>
      <c r="N297" s="24"/>
      <c r="O297" s="118"/>
      <c r="P297" s="187"/>
      <c r="Q297" s="187"/>
    </row>
    <row r="298" spans="1:17" ht="20.100000000000001" hidden="1" customHeight="1">
      <c r="A298" s="21">
        <v>434000</v>
      </c>
      <c r="B298" s="19" t="s">
        <v>238</v>
      </c>
      <c r="C298" s="20">
        <f t="shared" ref="C298:K298" ca="1" si="145">SUM(C299:C301)</f>
        <v>0</v>
      </c>
      <c r="D298" s="20">
        <f t="shared" si="145"/>
        <v>0</v>
      </c>
      <c r="E298" s="20"/>
      <c r="F298" s="20">
        <f t="shared" ca="1" si="128"/>
        <v>0</v>
      </c>
      <c r="G298" s="20">
        <f t="shared" si="145"/>
        <v>0</v>
      </c>
      <c r="H298" s="20">
        <f t="shared" si="145"/>
        <v>0</v>
      </c>
      <c r="I298" s="20">
        <f t="shared" si="145"/>
        <v>0</v>
      </c>
      <c r="J298" s="20"/>
      <c r="K298" s="146">
        <f t="shared" si="145"/>
        <v>0</v>
      </c>
      <c r="L298" s="20"/>
      <c r="M298" s="20"/>
      <c r="N298" s="20"/>
      <c r="O298" s="120"/>
      <c r="P298" s="189"/>
      <c r="Q298" s="189"/>
    </row>
    <row r="299" spans="1:17" ht="20.100000000000001" hidden="1" customHeight="1">
      <c r="A299" s="22">
        <v>434100</v>
      </c>
      <c r="B299" s="23" t="s">
        <v>239</v>
      </c>
      <c r="C299" s="24">
        <f ca="1">SUM(D299:K299)</f>
        <v>0</v>
      </c>
      <c r="D299" s="24"/>
      <c r="E299" s="24"/>
      <c r="F299" s="20">
        <f t="shared" ca="1" si="128"/>
        <v>0</v>
      </c>
      <c r="G299" s="24"/>
      <c r="H299" s="24"/>
      <c r="I299" s="24"/>
      <c r="J299" s="24"/>
      <c r="K299" s="147"/>
      <c r="L299" s="24"/>
      <c r="M299" s="24"/>
      <c r="N299" s="24"/>
      <c r="O299" s="118"/>
      <c r="P299" s="187"/>
      <c r="Q299" s="187"/>
    </row>
    <row r="300" spans="1:17" ht="20.100000000000001" hidden="1" customHeight="1">
      <c r="A300" s="22">
        <v>434200</v>
      </c>
      <c r="B300" s="23" t="s">
        <v>240</v>
      </c>
      <c r="C300" s="24">
        <f ca="1">SUM(D300:K300)</f>
        <v>0</v>
      </c>
      <c r="D300" s="24"/>
      <c r="E300" s="24"/>
      <c r="F300" s="20">
        <f t="shared" ca="1" si="128"/>
        <v>0</v>
      </c>
      <c r="G300" s="24"/>
      <c r="H300" s="24"/>
      <c r="I300" s="24"/>
      <c r="J300" s="24"/>
      <c r="K300" s="147"/>
      <c r="L300" s="24"/>
      <c r="M300" s="24"/>
      <c r="N300" s="24"/>
      <c r="O300" s="118"/>
      <c r="P300" s="187"/>
      <c r="Q300" s="187"/>
    </row>
    <row r="301" spans="1:17" ht="20.100000000000001" hidden="1" customHeight="1">
      <c r="A301" s="22">
        <v>434300</v>
      </c>
      <c r="B301" s="23" t="s">
        <v>241</v>
      </c>
      <c r="C301" s="24">
        <f ca="1">SUM(D301:K301)</f>
        <v>0</v>
      </c>
      <c r="D301" s="24"/>
      <c r="E301" s="24"/>
      <c r="F301" s="20">
        <f t="shared" ca="1" si="128"/>
        <v>0</v>
      </c>
      <c r="G301" s="24"/>
      <c r="H301" s="24"/>
      <c r="I301" s="24"/>
      <c r="J301" s="24"/>
      <c r="K301" s="147"/>
      <c r="L301" s="24"/>
      <c r="M301" s="24"/>
      <c r="N301" s="24"/>
      <c r="O301" s="118"/>
      <c r="P301" s="187"/>
      <c r="Q301" s="187"/>
    </row>
    <row r="302" spans="1:17" ht="20.100000000000001" hidden="1" customHeight="1">
      <c r="A302" s="21">
        <v>435000</v>
      </c>
      <c r="B302" s="19" t="s">
        <v>242</v>
      </c>
      <c r="C302" s="20">
        <f t="shared" ref="C302:K302" ca="1" si="146">SUM(C303)</f>
        <v>0</v>
      </c>
      <c r="D302" s="20">
        <f t="shared" si="146"/>
        <v>0</v>
      </c>
      <c r="E302" s="20"/>
      <c r="F302" s="20">
        <f t="shared" ca="1" si="128"/>
        <v>0</v>
      </c>
      <c r="G302" s="20">
        <f t="shared" si="146"/>
        <v>0</v>
      </c>
      <c r="H302" s="20">
        <f t="shared" si="146"/>
        <v>0</v>
      </c>
      <c r="I302" s="20">
        <f t="shared" si="146"/>
        <v>0</v>
      </c>
      <c r="J302" s="20"/>
      <c r="K302" s="146">
        <f t="shared" si="146"/>
        <v>0</v>
      </c>
      <c r="L302" s="20"/>
      <c r="M302" s="20"/>
      <c r="N302" s="20"/>
      <c r="O302" s="120"/>
      <c r="P302" s="189"/>
      <c r="Q302" s="189"/>
    </row>
    <row r="303" spans="1:17" ht="20.100000000000001" hidden="1" customHeight="1">
      <c r="A303" s="22">
        <v>435100</v>
      </c>
      <c r="B303" s="23" t="s">
        <v>243</v>
      </c>
      <c r="C303" s="24">
        <f t="shared" ref="C303:C312" ca="1" si="147">SUM(D303:K303)</f>
        <v>0</v>
      </c>
      <c r="D303" s="24"/>
      <c r="E303" s="24"/>
      <c r="F303" s="20">
        <f t="shared" ca="1" si="128"/>
        <v>0</v>
      </c>
      <c r="G303" s="24"/>
      <c r="H303" s="24"/>
      <c r="I303" s="24"/>
      <c r="J303" s="24"/>
      <c r="K303" s="147"/>
      <c r="L303" s="24"/>
      <c r="M303" s="24"/>
      <c r="N303" s="24"/>
      <c r="O303" s="118"/>
      <c r="P303" s="187"/>
      <c r="Q303" s="187"/>
    </row>
    <row r="304" spans="1:17" ht="20.100000000000001" hidden="1" customHeight="1">
      <c r="A304" s="22">
        <v>441100</v>
      </c>
      <c r="B304" s="23" t="s">
        <v>244</v>
      </c>
      <c r="C304" s="24">
        <f t="shared" ca="1" si="147"/>
        <v>0</v>
      </c>
      <c r="D304" s="24"/>
      <c r="E304" s="24"/>
      <c r="F304" s="20">
        <f t="shared" ca="1" si="128"/>
        <v>0</v>
      </c>
      <c r="G304" s="24"/>
      <c r="H304" s="24"/>
      <c r="I304" s="24"/>
      <c r="J304" s="24"/>
      <c r="K304" s="147"/>
      <c r="L304" s="24"/>
      <c r="M304" s="24"/>
      <c r="N304" s="24"/>
      <c r="O304" s="118"/>
      <c r="P304" s="187"/>
      <c r="Q304" s="187"/>
    </row>
    <row r="305" spans="1:17" ht="20.100000000000001" hidden="1" customHeight="1">
      <c r="A305" s="22">
        <v>441200</v>
      </c>
      <c r="B305" s="23" t="s">
        <v>245</v>
      </c>
      <c r="C305" s="24">
        <f t="shared" ca="1" si="147"/>
        <v>0</v>
      </c>
      <c r="D305" s="24"/>
      <c r="E305" s="24"/>
      <c r="F305" s="20">
        <f t="shared" ca="1" si="128"/>
        <v>0</v>
      </c>
      <c r="G305" s="24"/>
      <c r="H305" s="24"/>
      <c r="I305" s="24"/>
      <c r="J305" s="24"/>
      <c r="K305" s="147"/>
      <c r="L305" s="24"/>
      <c r="M305" s="24"/>
      <c r="N305" s="24"/>
      <c r="O305" s="118"/>
      <c r="P305" s="187"/>
      <c r="Q305" s="187"/>
    </row>
    <row r="306" spans="1:17" ht="20.100000000000001" hidden="1" customHeight="1">
      <c r="A306" s="22">
        <v>441300</v>
      </c>
      <c r="B306" s="23" t="s">
        <v>246</v>
      </c>
      <c r="C306" s="24">
        <f t="shared" ca="1" si="147"/>
        <v>0</v>
      </c>
      <c r="D306" s="24"/>
      <c r="E306" s="24"/>
      <c r="F306" s="20">
        <f t="shared" ca="1" si="128"/>
        <v>0</v>
      </c>
      <c r="G306" s="24"/>
      <c r="H306" s="24"/>
      <c r="I306" s="24"/>
      <c r="J306" s="24"/>
      <c r="K306" s="147"/>
      <c r="L306" s="24"/>
      <c r="M306" s="24"/>
      <c r="N306" s="24"/>
      <c r="O306" s="118"/>
      <c r="P306" s="187"/>
      <c r="Q306" s="187"/>
    </row>
    <row r="307" spans="1:17" ht="20.100000000000001" hidden="1" customHeight="1">
      <c r="A307" s="22">
        <v>441400</v>
      </c>
      <c r="B307" s="23" t="s">
        <v>247</v>
      </c>
      <c r="C307" s="24">
        <f t="shared" ca="1" si="147"/>
        <v>0</v>
      </c>
      <c r="D307" s="24"/>
      <c r="E307" s="24"/>
      <c r="F307" s="20">
        <f t="shared" ca="1" si="128"/>
        <v>0</v>
      </c>
      <c r="G307" s="24"/>
      <c r="H307" s="24"/>
      <c r="I307" s="24"/>
      <c r="J307" s="24"/>
      <c r="K307" s="147"/>
      <c r="L307" s="24"/>
      <c r="M307" s="24"/>
      <c r="N307" s="24"/>
      <c r="O307" s="118"/>
      <c r="P307" s="187"/>
      <c r="Q307" s="187"/>
    </row>
    <row r="308" spans="1:17" ht="20.100000000000001" hidden="1" customHeight="1">
      <c r="A308" s="22">
        <v>441500</v>
      </c>
      <c r="B308" s="23" t="s">
        <v>248</v>
      </c>
      <c r="C308" s="24">
        <f t="shared" ca="1" si="147"/>
        <v>0</v>
      </c>
      <c r="D308" s="24"/>
      <c r="E308" s="24"/>
      <c r="F308" s="20">
        <f t="shared" ca="1" si="128"/>
        <v>0</v>
      </c>
      <c r="G308" s="24"/>
      <c r="H308" s="24"/>
      <c r="I308" s="24"/>
      <c r="J308" s="24"/>
      <c r="K308" s="147"/>
      <c r="L308" s="24"/>
      <c r="M308" s="24"/>
      <c r="N308" s="24"/>
      <c r="O308" s="118"/>
      <c r="P308" s="187"/>
      <c r="Q308" s="187"/>
    </row>
    <row r="309" spans="1:17" ht="20.100000000000001" hidden="1" customHeight="1">
      <c r="A309" s="22">
        <v>441600</v>
      </c>
      <c r="B309" s="23" t="s">
        <v>249</v>
      </c>
      <c r="C309" s="24">
        <f t="shared" ca="1" si="147"/>
        <v>0</v>
      </c>
      <c r="D309" s="24"/>
      <c r="E309" s="24"/>
      <c r="F309" s="20">
        <f t="shared" ca="1" si="128"/>
        <v>0</v>
      </c>
      <c r="G309" s="24"/>
      <c r="H309" s="24"/>
      <c r="I309" s="24"/>
      <c r="J309" s="24"/>
      <c r="K309" s="147"/>
      <c r="L309" s="24"/>
      <c r="M309" s="24"/>
      <c r="N309" s="24"/>
      <c r="O309" s="118"/>
      <c r="P309" s="187"/>
      <c r="Q309" s="187"/>
    </row>
    <row r="310" spans="1:17" ht="20.100000000000001" hidden="1" customHeight="1">
      <c r="A310" s="22">
        <v>441700</v>
      </c>
      <c r="B310" s="23" t="s">
        <v>250</v>
      </c>
      <c r="C310" s="24">
        <f t="shared" ca="1" si="147"/>
        <v>0</v>
      </c>
      <c r="D310" s="24"/>
      <c r="E310" s="24"/>
      <c r="F310" s="20">
        <f t="shared" ca="1" si="128"/>
        <v>0</v>
      </c>
      <c r="G310" s="24"/>
      <c r="H310" s="24"/>
      <c r="I310" s="24"/>
      <c r="J310" s="24"/>
      <c r="K310" s="147"/>
      <c r="L310" s="24"/>
      <c r="M310" s="24"/>
      <c r="N310" s="24"/>
      <c r="O310" s="118"/>
      <c r="P310" s="187"/>
      <c r="Q310" s="187"/>
    </row>
    <row r="311" spans="1:17" ht="20.100000000000001" hidden="1" customHeight="1">
      <c r="A311" s="22">
        <v>441800</v>
      </c>
      <c r="B311" s="23" t="s">
        <v>251</v>
      </c>
      <c r="C311" s="24">
        <f t="shared" ca="1" si="147"/>
        <v>0</v>
      </c>
      <c r="D311" s="24"/>
      <c r="E311" s="24"/>
      <c r="F311" s="20">
        <f t="shared" ca="1" si="128"/>
        <v>0</v>
      </c>
      <c r="G311" s="24"/>
      <c r="H311" s="24"/>
      <c r="I311" s="24"/>
      <c r="J311" s="24"/>
      <c r="K311" s="147"/>
      <c r="L311" s="24"/>
      <c r="M311" s="24"/>
      <c r="N311" s="24"/>
      <c r="O311" s="118"/>
      <c r="P311" s="187"/>
      <c r="Q311" s="187"/>
    </row>
    <row r="312" spans="1:17" ht="20.100000000000001" hidden="1" customHeight="1">
      <c r="A312" s="22">
        <v>441900</v>
      </c>
      <c r="B312" s="23" t="s">
        <v>54</v>
      </c>
      <c r="C312" s="24">
        <f t="shared" ca="1" si="147"/>
        <v>0</v>
      </c>
      <c r="D312" s="24"/>
      <c r="E312" s="24"/>
      <c r="F312" s="20">
        <f t="shared" ca="1" si="128"/>
        <v>0</v>
      </c>
      <c r="G312" s="24"/>
      <c r="H312" s="24"/>
      <c r="I312" s="24"/>
      <c r="J312" s="24"/>
      <c r="K312" s="147"/>
      <c r="L312" s="24"/>
      <c r="M312" s="24"/>
      <c r="N312" s="24"/>
      <c r="O312" s="118"/>
      <c r="P312" s="187"/>
      <c r="Q312" s="187"/>
    </row>
    <row r="313" spans="1:17" ht="20.100000000000001" hidden="1" customHeight="1">
      <c r="A313" s="21">
        <v>442000</v>
      </c>
      <c r="B313" s="19" t="s">
        <v>252</v>
      </c>
      <c r="C313" s="20">
        <f t="shared" ref="C313:I313" ca="1" si="148">SUM(C314+C315+C316+C317+C319+C320)</f>
        <v>0</v>
      </c>
      <c r="D313" s="20">
        <f t="shared" si="148"/>
        <v>0</v>
      </c>
      <c r="E313" s="20"/>
      <c r="F313" s="20">
        <f t="shared" ca="1" si="128"/>
        <v>0</v>
      </c>
      <c r="G313" s="20">
        <f t="shared" si="148"/>
        <v>0</v>
      </c>
      <c r="H313" s="20">
        <f t="shared" si="148"/>
        <v>0</v>
      </c>
      <c r="I313" s="20">
        <f t="shared" si="148"/>
        <v>0</v>
      </c>
      <c r="J313" s="20"/>
      <c r="K313" s="146">
        <f t="shared" ref="K313" si="149">SUM(K314+K315+K316+K317+K319+K320)</f>
        <v>0</v>
      </c>
      <c r="L313" s="20"/>
      <c r="M313" s="20"/>
      <c r="N313" s="20"/>
      <c r="O313" s="120"/>
      <c r="P313" s="189"/>
      <c r="Q313" s="189"/>
    </row>
    <row r="314" spans="1:17" ht="20.100000000000001" hidden="1" customHeight="1">
      <c r="A314" s="22">
        <v>442100</v>
      </c>
      <c r="B314" s="23" t="s">
        <v>253</v>
      </c>
      <c r="C314" s="24">
        <f ca="1">SUM(D314:K314)</f>
        <v>0</v>
      </c>
      <c r="D314" s="24"/>
      <c r="E314" s="24"/>
      <c r="F314" s="20">
        <f t="shared" ca="1" si="128"/>
        <v>0</v>
      </c>
      <c r="G314" s="24"/>
      <c r="H314" s="24"/>
      <c r="I314" s="24"/>
      <c r="J314" s="24"/>
      <c r="K314" s="147"/>
      <c r="L314" s="24"/>
      <c r="M314" s="24"/>
      <c r="N314" s="24"/>
      <c r="O314" s="118"/>
      <c r="P314" s="187"/>
      <c r="Q314" s="187"/>
    </row>
    <row r="315" spans="1:17" ht="20.100000000000001" hidden="1" customHeight="1">
      <c r="A315" s="22">
        <v>442200</v>
      </c>
      <c r="B315" s="23" t="s">
        <v>254</v>
      </c>
      <c r="C315" s="24">
        <f ca="1">SUM(D315:K315)</f>
        <v>0</v>
      </c>
      <c r="D315" s="24"/>
      <c r="E315" s="24"/>
      <c r="F315" s="20">
        <f t="shared" ca="1" si="128"/>
        <v>0</v>
      </c>
      <c r="G315" s="24"/>
      <c r="H315" s="24"/>
      <c r="I315" s="24"/>
      <c r="J315" s="24"/>
      <c r="K315" s="147"/>
      <c r="L315" s="24"/>
      <c r="M315" s="24"/>
      <c r="N315" s="24"/>
      <c r="O315" s="118"/>
      <c r="P315" s="187"/>
      <c r="Q315" s="187"/>
    </row>
    <row r="316" spans="1:17" ht="20.100000000000001" hidden="1" customHeight="1">
      <c r="A316" s="22">
        <v>442300</v>
      </c>
      <c r="B316" s="23" t="s">
        <v>255</v>
      </c>
      <c r="C316" s="24">
        <f ca="1">SUM(D316:K316)</f>
        <v>0</v>
      </c>
      <c r="D316" s="24"/>
      <c r="E316" s="24"/>
      <c r="F316" s="20">
        <f t="shared" ca="1" si="128"/>
        <v>0</v>
      </c>
      <c r="G316" s="24"/>
      <c r="H316" s="24"/>
      <c r="I316" s="24"/>
      <c r="J316" s="24"/>
      <c r="K316" s="147"/>
      <c r="L316" s="24"/>
      <c r="M316" s="24"/>
      <c r="N316" s="24"/>
      <c r="O316" s="118"/>
      <c r="P316" s="187"/>
      <c r="Q316" s="187"/>
    </row>
    <row r="317" spans="1:17" ht="20.100000000000001" hidden="1" customHeight="1">
      <c r="A317" s="22">
        <v>442400</v>
      </c>
      <c r="B317" s="23" t="s">
        <v>256</v>
      </c>
      <c r="C317" s="24">
        <f ca="1">SUM(D317:K317)</f>
        <v>0</v>
      </c>
      <c r="D317" s="24"/>
      <c r="E317" s="24"/>
      <c r="F317" s="20">
        <f t="shared" ca="1" si="128"/>
        <v>0</v>
      </c>
      <c r="G317" s="24"/>
      <c r="H317" s="24"/>
      <c r="I317" s="24"/>
      <c r="J317" s="24"/>
      <c r="K317" s="147"/>
      <c r="L317" s="24"/>
      <c r="M317" s="24"/>
      <c r="N317" s="24"/>
      <c r="O317" s="118"/>
      <c r="P317" s="187"/>
      <c r="Q317" s="187"/>
    </row>
    <row r="318" spans="1:17" ht="15.75" hidden="1" customHeight="1">
      <c r="A318" s="25" t="s">
        <v>3</v>
      </c>
      <c r="B318" s="39" t="s">
        <v>15</v>
      </c>
      <c r="C318" s="29">
        <v>4</v>
      </c>
      <c r="D318" s="29">
        <v>5</v>
      </c>
      <c r="E318" s="29"/>
      <c r="F318" s="20">
        <f t="shared" ref="F318:F326" si="150">SUM(C318:E318)</f>
        <v>9</v>
      </c>
      <c r="G318" s="29">
        <v>7</v>
      </c>
      <c r="H318" s="29">
        <v>8</v>
      </c>
      <c r="I318" s="29">
        <v>9</v>
      </c>
      <c r="J318" s="29"/>
      <c r="K318" s="149">
        <v>9</v>
      </c>
      <c r="L318" s="29"/>
      <c r="M318" s="29"/>
      <c r="N318" s="29"/>
      <c r="O318" s="169"/>
      <c r="P318" s="190"/>
      <c r="Q318" s="190"/>
    </row>
    <row r="319" spans="1:17" ht="20.100000000000001" hidden="1" customHeight="1">
      <c r="A319" s="22">
        <v>442500</v>
      </c>
      <c r="B319" s="23" t="s">
        <v>257</v>
      </c>
      <c r="C319" s="24">
        <f ca="1">SUM(D319:K319)</f>
        <v>0</v>
      </c>
      <c r="D319" s="24"/>
      <c r="E319" s="24"/>
      <c r="F319" s="20">
        <f t="shared" ca="1" si="150"/>
        <v>0</v>
      </c>
      <c r="G319" s="24"/>
      <c r="H319" s="24"/>
      <c r="I319" s="24"/>
      <c r="J319" s="24"/>
      <c r="K319" s="147"/>
      <c r="L319" s="24"/>
      <c r="M319" s="24"/>
      <c r="N319" s="24"/>
      <c r="O319" s="118"/>
      <c r="P319" s="187"/>
      <c r="Q319" s="187"/>
    </row>
    <row r="320" spans="1:17" ht="20.100000000000001" hidden="1" customHeight="1">
      <c r="A320" s="22">
        <v>442600</v>
      </c>
      <c r="B320" s="23" t="s">
        <v>258</v>
      </c>
      <c r="C320" s="24">
        <f ca="1">SUM(D320:K320)</f>
        <v>0</v>
      </c>
      <c r="D320" s="24"/>
      <c r="E320" s="24"/>
      <c r="F320" s="20">
        <f t="shared" ca="1" si="150"/>
        <v>0</v>
      </c>
      <c r="G320" s="24"/>
      <c r="H320" s="24"/>
      <c r="I320" s="24"/>
      <c r="J320" s="24"/>
      <c r="K320" s="147"/>
      <c r="L320" s="24"/>
      <c r="M320" s="24"/>
      <c r="N320" s="24"/>
      <c r="O320" s="118"/>
      <c r="P320" s="187"/>
      <c r="Q320" s="187"/>
    </row>
    <row r="321" spans="1:236" ht="20.100000000000001" hidden="1" customHeight="1">
      <c r="A321" s="21">
        <v>443000</v>
      </c>
      <c r="B321" s="19" t="s">
        <v>259</v>
      </c>
      <c r="C321" s="20">
        <f t="shared" ref="C321:K321" ca="1" si="151">SUM(C322)</f>
        <v>0</v>
      </c>
      <c r="D321" s="20">
        <f t="shared" si="151"/>
        <v>0</v>
      </c>
      <c r="E321" s="20"/>
      <c r="F321" s="20">
        <f t="shared" ca="1" si="150"/>
        <v>0</v>
      </c>
      <c r="G321" s="20">
        <f t="shared" si="151"/>
        <v>0</v>
      </c>
      <c r="H321" s="20">
        <f t="shared" si="151"/>
        <v>0</v>
      </c>
      <c r="I321" s="20">
        <f t="shared" si="151"/>
        <v>0</v>
      </c>
      <c r="J321" s="20"/>
      <c r="K321" s="146">
        <f t="shared" si="151"/>
        <v>0</v>
      </c>
      <c r="L321" s="20"/>
      <c r="M321" s="20"/>
      <c r="N321" s="20"/>
      <c r="O321" s="120"/>
      <c r="P321" s="189"/>
      <c r="Q321" s="189"/>
    </row>
    <row r="322" spans="1:236" ht="20.100000000000001" hidden="1" customHeight="1">
      <c r="A322" s="22">
        <v>443100</v>
      </c>
      <c r="B322" s="23" t="s">
        <v>260</v>
      </c>
      <c r="C322" s="24">
        <f ca="1">SUM(D322:K322)</f>
        <v>0</v>
      </c>
      <c r="D322" s="24"/>
      <c r="E322" s="24"/>
      <c r="F322" s="20">
        <f t="shared" ca="1" si="150"/>
        <v>0</v>
      </c>
      <c r="G322" s="24"/>
      <c r="H322" s="24"/>
      <c r="I322" s="24"/>
      <c r="J322" s="24"/>
      <c r="K322" s="147"/>
      <c r="L322" s="24"/>
      <c r="M322" s="24"/>
      <c r="N322" s="24"/>
      <c r="O322" s="118"/>
      <c r="P322" s="187"/>
      <c r="Q322" s="187"/>
    </row>
    <row r="323" spans="1:236" s="84" customFormat="1" ht="20.100000000000001" customHeight="1">
      <c r="A323" s="75">
        <v>444000</v>
      </c>
      <c r="B323" s="76" t="s">
        <v>359</v>
      </c>
      <c r="C323" s="77">
        <f>SUM(C324+C326)</f>
        <v>0</v>
      </c>
      <c r="D323" s="77">
        <f t="shared" ref="D323:K323" si="152">SUM(D324+D326)</f>
        <v>0</v>
      </c>
      <c r="E323" s="77">
        <f t="shared" si="152"/>
        <v>0</v>
      </c>
      <c r="F323" s="20">
        <f t="shared" si="150"/>
        <v>0</v>
      </c>
      <c r="G323" s="77">
        <f t="shared" si="152"/>
        <v>0</v>
      </c>
      <c r="H323" s="77">
        <f t="shared" si="152"/>
        <v>0</v>
      </c>
      <c r="I323" s="77">
        <f t="shared" si="152"/>
        <v>0</v>
      </c>
      <c r="J323" s="77">
        <f t="shared" si="152"/>
        <v>0</v>
      </c>
      <c r="K323" s="159">
        <f t="shared" si="152"/>
        <v>0</v>
      </c>
      <c r="L323" s="77">
        <f t="shared" ref="L323:Q323" si="153">SUM(L324+L326)</f>
        <v>0</v>
      </c>
      <c r="M323" s="77">
        <f t="shared" si="153"/>
        <v>0</v>
      </c>
      <c r="N323" s="77">
        <f t="shared" si="153"/>
        <v>0</v>
      </c>
      <c r="O323" s="178">
        <f t="shared" si="153"/>
        <v>0</v>
      </c>
      <c r="P323" s="188">
        <f t="shared" si="153"/>
        <v>0</v>
      </c>
      <c r="Q323" s="188">
        <f t="shared" si="153"/>
        <v>0</v>
      </c>
      <c r="R323" s="134"/>
      <c r="S323" s="134"/>
      <c r="T323" s="134"/>
      <c r="U323" s="134"/>
      <c r="V323" s="134"/>
      <c r="W323" s="134"/>
      <c r="X323" s="83"/>
      <c r="Y323" s="83"/>
      <c r="Z323" s="83"/>
      <c r="AA323" s="83"/>
      <c r="AB323" s="83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  <c r="AV323" s="83"/>
      <c r="AW323" s="83"/>
      <c r="AX323" s="83"/>
      <c r="AY323" s="83"/>
      <c r="AZ323" s="83"/>
      <c r="BA323" s="83"/>
      <c r="BB323" s="83"/>
      <c r="BC323" s="83"/>
      <c r="BD323" s="83"/>
      <c r="BE323" s="83"/>
      <c r="BF323" s="83"/>
      <c r="BG323" s="83"/>
      <c r="BH323" s="83"/>
      <c r="BI323" s="83"/>
      <c r="BJ323" s="83"/>
      <c r="BK323" s="83"/>
      <c r="BL323" s="83"/>
      <c r="BM323" s="83"/>
      <c r="BN323" s="83"/>
      <c r="BO323" s="83"/>
      <c r="BP323" s="83"/>
      <c r="BQ323" s="83"/>
      <c r="BR323" s="83"/>
      <c r="BS323" s="83"/>
      <c r="BT323" s="83"/>
      <c r="BU323" s="83"/>
      <c r="BV323" s="83"/>
      <c r="BW323" s="83"/>
      <c r="BX323" s="83"/>
      <c r="BY323" s="83"/>
      <c r="BZ323" s="83"/>
      <c r="CA323" s="83"/>
      <c r="CB323" s="83"/>
      <c r="CC323" s="83"/>
      <c r="CD323" s="83"/>
      <c r="CE323" s="83"/>
      <c r="CF323" s="83"/>
      <c r="CG323" s="83"/>
      <c r="CH323" s="83"/>
      <c r="CI323" s="83"/>
      <c r="CJ323" s="83"/>
      <c r="CK323" s="83"/>
      <c r="CL323" s="83"/>
      <c r="CM323" s="83"/>
      <c r="CN323" s="83"/>
      <c r="CO323" s="83"/>
      <c r="CP323" s="83"/>
      <c r="CQ323" s="83"/>
      <c r="CR323" s="83"/>
      <c r="CS323" s="83"/>
      <c r="CT323" s="83"/>
      <c r="CU323" s="83"/>
      <c r="CV323" s="83"/>
      <c r="CW323" s="83"/>
      <c r="CX323" s="83"/>
      <c r="CY323" s="83"/>
      <c r="CZ323" s="83"/>
      <c r="DA323" s="83"/>
      <c r="DB323" s="83"/>
      <c r="DC323" s="83"/>
      <c r="DD323" s="83"/>
      <c r="DE323" s="83"/>
      <c r="DF323" s="83"/>
      <c r="DG323" s="83"/>
      <c r="DH323" s="83"/>
      <c r="DI323" s="83"/>
      <c r="DJ323" s="83"/>
      <c r="DK323" s="83"/>
      <c r="DL323" s="83"/>
      <c r="DM323" s="83"/>
      <c r="DN323" s="83"/>
      <c r="DO323" s="83"/>
      <c r="DP323" s="83"/>
      <c r="DQ323" s="83"/>
      <c r="DR323" s="83"/>
      <c r="DS323" s="83"/>
      <c r="DT323" s="83"/>
      <c r="DU323" s="83"/>
      <c r="DV323" s="83"/>
      <c r="DW323" s="83"/>
      <c r="DX323" s="83"/>
      <c r="DY323" s="83"/>
      <c r="DZ323" s="83"/>
      <c r="EA323" s="83"/>
      <c r="EB323" s="83"/>
      <c r="EC323" s="83"/>
      <c r="ED323" s="83"/>
      <c r="EE323" s="83"/>
      <c r="EF323" s="83"/>
      <c r="EG323" s="83"/>
      <c r="EH323" s="83"/>
      <c r="EI323" s="83"/>
      <c r="EJ323" s="83"/>
      <c r="EK323" s="83"/>
      <c r="EL323" s="83"/>
      <c r="EM323" s="83"/>
      <c r="EN323" s="83"/>
      <c r="EO323" s="83"/>
      <c r="EP323" s="83"/>
      <c r="EQ323" s="83"/>
      <c r="ER323" s="83"/>
      <c r="ES323" s="83"/>
      <c r="ET323" s="83"/>
      <c r="EU323" s="83"/>
      <c r="EV323" s="83"/>
      <c r="EW323" s="83"/>
      <c r="EX323" s="83"/>
      <c r="EY323" s="83"/>
      <c r="EZ323" s="83"/>
      <c r="FA323" s="83"/>
      <c r="FB323" s="83"/>
      <c r="FC323" s="83"/>
      <c r="FD323" s="83"/>
      <c r="FE323" s="83"/>
      <c r="FF323" s="83"/>
      <c r="FG323" s="83"/>
      <c r="FH323" s="83"/>
      <c r="FI323" s="83"/>
      <c r="FJ323" s="83"/>
      <c r="FK323" s="83"/>
      <c r="FL323" s="83"/>
      <c r="FM323" s="83"/>
      <c r="FN323" s="83"/>
      <c r="FO323" s="83"/>
      <c r="FP323" s="83"/>
      <c r="FQ323" s="83"/>
      <c r="FR323" s="83"/>
      <c r="FS323" s="83"/>
      <c r="FT323" s="83"/>
      <c r="FU323" s="83"/>
      <c r="FV323" s="83"/>
      <c r="FW323" s="83"/>
      <c r="FX323" s="83"/>
      <c r="FY323" s="83"/>
      <c r="FZ323" s="83"/>
      <c r="GA323" s="83"/>
      <c r="GB323" s="83"/>
      <c r="GC323" s="83"/>
      <c r="GD323" s="83"/>
      <c r="GE323" s="83"/>
      <c r="GF323" s="83"/>
      <c r="GG323" s="83"/>
      <c r="GH323" s="83"/>
      <c r="GI323" s="83"/>
      <c r="GJ323" s="83"/>
      <c r="GK323" s="83"/>
      <c r="GL323" s="83"/>
      <c r="GM323" s="83"/>
      <c r="GN323" s="83"/>
      <c r="GO323" s="83"/>
      <c r="GP323" s="83"/>
      <c r="GQ323" s="83"/>
      <c r="GR323" s="83"/>
      <c r="GS323" s="83"/>
      <c r="GT323" s="83"/>
      <c r="GU323" s="83"/>
      <c r="GV323" s="83"/>
      <c r="GW323" s="83"/>
      <c r="GX323" s="83"/>
      <c r="GY323" s="83"/>
      <c r="GZ323" s="83"/>
      <c r="HA323" s="83"/>
      <c r="HB323" s="83"/>
      <c r="HC323" s="83"/>
      <c r="HD323" s="83"/>
      <c r="HE323" s="83"/>
      <c r="HF323" s="83"/>
      <c r="HG323" s="83"/>
      <c r="HH323" s="83"/>
      <c r="HI323" s="83"/>
      <c r="HJ323" s="83"/>
      <c r="HK323" s="83"/>
      <c r="HL323" s="83"/>
      <c r="HM323" s="83"/>
      <c r="HN323" s="83"/>
      <c r="HO323" s="83"/>
      <c r="HP323" s="83"/>
      <c r="HQ323" s="83"/>
      <c r="HR323" s="83"/>
      <c r="HS323" s="83"/>
      <c r="HT323" s="83"/>
      <c r="HU323" s="83"/>
      <c r="HV323" s="83"/>
      <c r="HW323" s="83"/>
      <c r="HX323" s="83"/>
      <c r="HY323" s="83"/>
      <c r="HZ323" s="83"/>
      <c r="IA323" s="83"/>
      <c r="IB323" s="83"/>
    </row>
    <row r="324" spans="1:236" ht="20.100000000000001" customHeight="1">
      <c r="A324" s="38">
        <v>444100</v>
      </c>
      <c r="B324" s="19" t="s">
        <v>261</v>
      </c>
      <c r="C324" s="20">
        <v>0</v>
      </c>
      <c r="D324" s="20">
        <v>0</v>
      </c>
      <c r="E324" s="20">
        <v>0</v>
      </c>
      <c r="F324" s="20">
        <f t="shared" si="150"/>
        <v>0</v>
      </c>
      <c r="G324" s="20">
        <v>0</v>
      </c>
      <c r="H324" s="20">
        <v>0</v>
      </c>
      <c r="I324" s="20">
        <f t="shared" ref="I324" si="154">SUM(I325)</f>
        <v>0</v>
      </c>
      <c r="J324" s="20">
        <v>0</v>
      </c>
      <c r="K324" s="146">
        <f t="shared" ref="K324:K326" si="155">SUM(F324:J324)</f>
        <v>0</v>
      </c>
      <c r="L324" s="20">
        <v>0</v>
      </c>
      <c r="M324" s="20">
        <v>0</v>
      </c>
      <c r="N324" s="20">
        <v>0</v>
      </c>
      <c r="O324" s="120">
        <v>0</v>
      </c>
      <c r="P324" s="186">
        <f>SUM(L324:O324)</f>
        <v>0</v>
      </c>
      <c r="Q324" s="181">
        <f t="shared" ref="Q324:Q326" si="156">SUM(K324+P324)</f>
        <v>0</v>
      </c>
    </row>
    <row r="325" spans="1:236" ht="20.100000000000001" hidden="1" customHeight="1">
      <c r="A325" s="22">
        <v>444110</v>
      </c>
      <c r="B325" s="23" t="s">
        <v>261</v>
      </c>
      <c r="C325" s="24">
        <f ca="1">SUM(D325:K325)</f>
        <v>0</v>
      </c>
      <c r="D325" s="24">
        <v>0</v>
      </c>
      <c r="E325" s="24"/>
      <c r="F325" s="20">
        <f t="shared" ca="1" si="150"/>
        <v>0</v>
      </c>
      <c r="G325" s="24">
        <v>0</v>
      </c>
      <c r="H325" s="24">
        <v>0</v>
      </c>
      <c r="I325" s="24">
        <v>0</v>
      </c>
      <c r="J325" s="24">
        <v>0</v>
      </c>
      <c r="K325" s="146">
        <f t="shared" ca="1" si="155"/>
        <v>22997000</v>
      </c>
      <c r="L325" s="24">
        <v>0</v>
      </c>
      <c r="M325" s="24">
        <v>0</v>
      </c>
      <c r="N325" s="24">
        <v>0</v>
      </c>
      <c r="O325" s="118">
        <v>0</v>
      </c>
      <c r="P325" s="189">
        <v>0</v>
      </c>
      <c r="Q325" s="181">
        <f t="shared" ca="1" si="156"/>
        <v>3100000</v>
      </c>
    </row>
    <row r="326" spans="1:236" ht="20.100000000000001" customHeight="1">
      <c r="A326" s="38">
        <v>444200</v>
      </c>
      <c r="B326" s="19" t="s">
        <v>262</v>
      </c>
      <c r="C326" s="20">
        <v>0</v>
      </c>
      <c r="D326" s="20">
        <v>0</v>
      </c>
      <c r="E326" s="20">
        <v>0</v>
      </c>
      <c r="F326" s="20">
        <f t="shared" si="150"/>
        <v>0</v>
      </c>
      <c r="G326" s="20">
        <v>0</v>
      </c>
      <c r="H326" s="20">
        <v>0</v>
      </c>
      <c r="I326" s="20">
        <f t="shared" ref="I326" si="157">SUM(I327:I328)</f>
        <v>0</v>
      </c>
      <c r="J326" s="20">
        <v>0</v>
      </c>
      <c r="K326" s="146">
        <f t="shared" si="155"/>
        <v>0</v>
      </c>
      <c r="L326" s="20">
        <v>0</v>
      </c>
      <c r="M326" s="20">
        <v>0</v>
      </c>
      <c r="N326" s="20">
        <v>0</v>
      </c>
      <c r="O326" s="120">
        <v>0</v>
      </c>
      <c r="P326" s="186">
        <f>SUM(L326:O326)</f>
        <v>0</v>
      </c>
      <c r="Q326" s="181">
        <f t="shared" si="156"/>
        <v>0</v>
      </c>
    </row>
    <row r="327" spans="1:236" ht="20.100000000000001" hidden="1" customHeight="1">
      <c r="A327" s="22">
        <v>444211</v>
      </c>
      <c r="B327" s="23" t="s">
        <v>262</v>
      </c>
      <c r="C327" s="24">
        <v>0</v>
      </c>
      <c r="D327" s="24">
        <v>0</v>
      </c>
      <c r="E327" s="24"/>
      <c r="F327" s="24">
        <v>0</v>
      </c>
      <c r="G327" s="24">
        <v>225000</v>
      </c>
      <c r="H327" s="24">
        <v>0</v>
      </c>
      <c r="I327" s="24">
        <v>0</v>
      </c>
      <c r="J327" s="24">
        <v>0</v>
      </c>
      <c r="K327" s="158">
        <f t="shared" ref="K327:K328" si="158">SUM(F327:J327)</f>
        <v>225000</v>
      </c>
      <c r="L327" s="24">
        <v>0</v>
      </c>
      <c r="M327" s="24">
        <v>0</v>
      </c>
      <c r="N327" s="24">
        <v>0</v>
      </c>
      <c r="O327" s="118">
        <v>0</v>
      </c>
      <c r="P327" s="187">
        <v>0</v>
      </c>
      <c r="Q327" s="187">
        <v>0</v>
      </c>
    </row>
    <row r="328" spans="1:236" ht="20.100000000000001" hidden="1" customHeight="1">
      <c r="A328" s="22">
        <v>444212</v>
      </c>
      <c r="B328" s="23" t="s">
        <v>263</v>
      </c>
      <c r="C328" s="24">
        <f>SUM(D328:K328)</f>
        <v>0</v>
      </c>
      <c r="D328" s="24">
        <v>0</v>
      </c>
      <c r="E328" s="24"/>
      <c r="F328" s="24">
        <v>0</v>
      </c>
      <c r="G328" s="24">
        <v>0</v>
      </c>
      <c r="H328" s="24">
        <v>0</v>
      </c>
      <c r="I328" s="24">
        <v>0</v>
      </c>
      <c r="J328" s="24">
        <v>0</v>
      </c>
      <c r="K328" s="158">
        <f t="shared" si="158"/>
        <v>0</v>
      </c>
      <c r="L328" s="24">
        <v>0</v>
      </c>
      <c r="M328" s="24">
        <v>0</v>
      </c>
      <c r="N328" s="24">
        <v>0</v>
      </c>
      <c r="O328" s="118">
        <v>0</v>
      </c>
      <c r="P328" s="187">
        <v>0</v>
      </c>
      <c r="Q328" s="187">
        <v>0</v>
      </c>
    </row>
    <row r="329" spans="1:236" ht="20.100000000000001" hidden="1" customHeight="1">
      <c r="A329" s="22">
        <v>444300</v>
      </c>
      <c r="B329" s="23" t="s">
        <v>264</v>
      </c>
      <c r="C329" s="24">
        <f>SUM(D329:K329)</f>
        <v>0</v>
      </c>
      <c r="D329" s="24"/>
      <c r="E329" s="24"/>
      <c r="F329" s="24"/>
      <c r="G329" s="24"/>
      <c r="H329" s="24"/>
      <c r="I329" s="24"/>
      <c r="J329" s="24"/>
      <c r="K329" s="147"/>
      <c r="L329" s="24"/>
      <c r="M329" s="24"/>
      <c r="N329" s="24"/>
      <c r="O329" s="118"/>
      <c r="P329" s="187"/>
      <c r="Q329" s="187"/>
    </row>
    <row r="330" spans="1:236" ht="20.100000000000001" hidden="1" customHeight="1">
      <c r="A330" s="21">
        <v>450000</v>
      </c>
      <c r="B330" s="19" t="s">
        <v>265</v>
      </c>
      <c r="C330" s="20">
        <f t="shared" ref="C330:K330" si="159">SUM(C331+C334+C337+C340)</f>
        <v>0</v>
      </c>
      <c r="D330" s="20">
        <f t="shared" si="159"/>
        <v>0</v>
      </c>
      <c r="E330" s="20"/>
      <c r="F330" s="20">
        <f t="shared" si="159"/>
        <v>0</v>
      </c>
      <c r="G330" s="20">
        <f t="shared" si="159"/>
        <v>0</v>
      </c>
      <c r="H330" s="20">
        <f t="shared" si="159"/>
        <v>0</v>
      </c>
      <c r="I330" s="20">
        <f t="shared" si="159"/>
        <v>0</v>
      </c>
      <c r="J330" s="20"/>
      <c r="K330" s="146">
        <f t="shared" si="159"/>
        <v>0</v>
      </c>
      <c r="L330" s="20"/>
      <c r="M330" s="20"/>
      <c r="N330" s="20"/>
      <c r="O330" s="120"/>
      <c r="P330" s="189"/>
      <c r="Q330" s="189"/>
    </row>
    <row r="331" spans="1:236" ht="39.950000000000003" hidden="1" customHeight="1">
      <c r="A331" s="21">
        <v>451000</v>
      </c>
      <c r="B331" s="19" t="s">
        <v>266</v>
      </c>
      <c r="C331" s="20">
        <f t="shared" ref="C331:I331" si="160">SUM(C332:C333)</f>
        <v>0</v>
      </c>
      <c r="D331" s="20">
        <f t="shared" si="160"/>
        <v>0</v>
      </c>
      <c r="E331" s="20"/>
      <c r="F331" s="20">
        <f t="shared" si="160"/>
        <v>0</v>
      </c>
      <c r="G331" s="20">
        <f t="shared" si="160"/>
        <v>0</v>
      </c>
      <c r="H331" s="20">
        <f t="shared" si="160"/>
        <v>0</v>
      </c>
      <c r="I331" s="20">
        <f t="shared" si="160"/>
        <v>0</v>
      </c>
      <c r="J331" s="20"/>
      <c r="K331" s="146">
        <f t="shared" ref="K331" si="161">SUM(K332:K333)</f>
        <v>0</v>
      </c>
      <c r="L331" s="20"/>
      <c r="M331" s="20"/>
      <c r="N331" s="20"/>
      <c r="O331" s="120"/>
      <c r="P331" s="189"/>
      <c r="Q331" s="189"/>
    </row>
    <row r="332" spans="1:236" ht="20.100000000000001" hidden="1" customHeight="1">
      <c r="A332" s="22">
        <v>451100</v>
      </c>
      <c r="B332" s="23" t="s">
        <v>267</v>
      </c>
      <c r="C332" s="24">
        <f>SUM(D332:K332)</f>
        <v>0</v>
      </c>
      <c r="D332" s="24"/>
      <c r="E332" s="24"/>
      <c r="F332" s="24"/>
      <c r="G332" s="24"/>
      <c r="H332" s="24"/>
      <c r="I332" s="24"/>
      <c r="J332" s="24"/>
      <c r="K332" s="147"/>
      <c r="L332" s="24"/>
      <c r="M332" s="24"/>
      <c r="N332" s="24"/>
      <c r="O332" s="118"/>
      <c r="P332" s="187"/>
      <c r="Q332" s="187"/>
    </row>
    <row r="333" spans="1:236" ht="20.100000000000001" hidden="1" customHeight="1">
      <c r="A333" s="22">
        <v>451200</v>
      </c>
      <c r="B333" s="23" t="s">
        <v>268</v>
      </c>
      <c r="C333" s="24">
        <f>SUM(D333:K333)</f>
        <v>0</v>
      </c>
      <c r="D333" s="24"/>
      <c r="E333" s="24"/>
      <c r="F333" s="24"/>
      <c r="G333" s="24"/>
      <c r="H333" s="24"/>
      <c r="I333" s="24"/>
      <c r="J333" s="24"/>
      <c r="K333" s="147"/>
      <c r="L333" s="24"/>
      <c r="M333" s="24"/>
      <c r="N333" s="24"/>
      <c r="O333" s="118"/>
      <c r="P333" s="187"/>
      <c r="Q333" s="187"/>
    </row>
    <row r="334" spans="1:236" ht="39.950000000000003" hidden="1" customHeight="1">
      <c r="A334" s="21">
        <v>452000</v>
      </c>
      <c r="B334" s="19" t="s">
        <v>269</v>
      </c>
      <c r="C334" s="20">
        <f t="shared" ref="C334:K334" si="162">SUM(C335:C336)</f>
        <v>0</v>
      </c>
      <c r="D334" s="20">
        <f t="shared" si="162"/>
        <v>0</v>
      </c>
      <c r="E334" s="20"/>
      <c r="F334" s="20">
        <f t="shared" si="162"/>
        <v>0</v>
      </c>
      <c r="G334" s="20">
        <f t="shared" si="162"/>
        <v>0</v>
      </c>
      <c r="H334" s="20">
        <f t="shared" si="162"/>
        <v>0</v>
      </c>
      <c r="I334" s="20">
        <f t="shared" si="162"/>
        <v>0</v>
      </c>
      <c r="J334" s="20"/>
      <c r="K334" s="146">
        <f t="shared" si="162"/>
        <v>0</v>
      </c>
      <c r="L334" s="20"/>
      <c r="M334" s="20"/>
      <c r="N334" s="20"/>
      <c r="O334" s="120"/>
      <c r="P334" s="189"/>
      <c r="Q334" s="189"/>
    </row>
    <row r="335" spans="1:236" ht="20.100000000000001" hidden="1" customHeight="1">
      <c r="A335" s="22">
        <v>452100</v>
      </c>
      <c r="B335" s="23" t="s">
        <v>270</v>
      </c>
      <c r="C335" s="24">
        <f>SUM(D335:K335)</f>
        <v>0</v>
      </c>
      <c r="D335" s="24"/>
      <c r="E335" s="24"/>
      <c r="F335" s="24"/>
      <c r="G335" s="24"/>
      <c r="H335" s="24"/>
      <c r="I335" s="24"/>
      <c r="J335" s="24"/>
      <c r="K335" s="147"/>
      <c r="L335" s="24"/>
      <c r="M335" s="24"/>
      <c r="N335" s="24"/>
      <c r="O335" s="118"/>
      <c r="P335" s="187"/>
      <c r="Q335" s="187"/>
    </row>
    <row r="336" spans="1:236" ht="20.100000000000001" hidden="1" customHeight="1">
      <c r="A336" s="22">
        <v>452200</v>
      </c>
      <c r="B336" s="23" t="s">
        <v>271</v>
      </c>
      <c r="C336" s="24">
        <f>SUM(D336:K336)</f>
        <v>0</v>
      </c>
      <c r="D336" s="24"/>
      <c r="E336" s="24"/>
      <c r="F336" s="24"/>
      <c r="G336" s="24"/>
      <c r="H336" s="24"/>
      <c r="I336" s="24"/>
      <c r="J336" s="24"/>
      <c r="K336" s="147"/>
      <c r="L336" s="24"/>
      <c r="M336" s="24"/>
      <c r="N336" s="24"/>
      <c r="O336" s="118"/>
      <c r="P336" s="187"/>
      <c r="Q336" s="187"/>
    </row>
    <row r="337" spans="1:17" ht="20.100000000000001" hidden="1" customHeight="1">
      <c r="A337" s="21">
        <v>453000</v>
      </c>
      <c r="B337" s="19" t="s">
        <v>272</v>
      </c>
      <c r="C337" s="20">
        <f t="shared" ref="C337:K337" si="163">SUM(C338:C339)</f>
        <v>0</v>
      </c>
      <c r="D337" s="20">
        <f t="shared" si="163"/>
        <v>0</v>
      </c>
      <c r="E337" s="20"/>
      <c r="F337" s="20">
        <f t="shared" si="163"/>
        <v>0</v>
      </c>
      <c r="G337" s="20">
        <f t="shared" si="163"/>
        <v>0</v>
      </c>
      <c r="H337" s="20">
        <f t="shared" si="163"/>
        <v>0</v>
      </c>
      <c r="I337" s="20">
        <f t="shared" si="163"/>
        <v>0</v>
      </c>
      <c r="J337" s="20"/>
      <c r="K337" s="146">
        <f t="shared" si="163"/>
        <v>0</v>
      </c>
      <c r="L337" s="20"/>
      <c r="M337" s="20"/>
      <c r="N337" s="20"/>
      <c r="O337" s="120"/>
      <c r="P337" s="189"/>
      <c r="Q337" s="189"/>
    </row>
    <row r="338" spans="1:17" ht="20.100000000000001" hidden="1" customHeight="1">
      <c r="A338" s="22">
        <v>453100</v>
      </c>
      <c r="B338" s="23" t="s">
        <v>273</v>
      </c>
      <c r="C338" s="24">
        <f>SUM(D338:K338)</f>
        <v>0</v>
      </c>
      <c r="D338" s="24"/>
      <c r="E338" s="24"/>
      <c r="F338" s="24"/>
      <c r="G338" s="24"/>
      <c r="H338" s="24"/>
      <c r="I338" s="24"/>
      <c r="J338" s="24"/>
      <c r="K338" s="147"/>
      <c r="L338" s="24"/>
      <c r="M338" s="24"/>
      <c r="N338" s="24"/>
      <c r="O338" s="118"/>
      <c r="P338" s="187"/>
      <c r="Q338" s="187"/>
    </row>
    <row r="339" spans="1:17" ht="20.100000000000001" hidden="1" customHeight="1">
      <c r="A339" s="22">
        <v>453200</v>
      </c>
      <c r="B339" s="23" t="s">
        <v>274</v>
      </c>
      <c r="C339" s="24">
        <f>SUM(D339:K339)</f>
        <v>0</v>
      </c>
      <c r="D339" s="24"/>
      <c r="E339" s="24"/>
      <c r="F339" s="24"/>
      <c r="G339" s="24"/>
      <c r="H339" s="24"/>
      <c r="I339" s="24"/>
      <c r="J339" s="24"/>
      <c r="K339" s="147"/>
      <c r="L339" s="24"/>
      <c r="M339" s="24"/>
      <c r="N339" s="24"/>
      <c r="O339" s="118"/>
      <c r="P339" s="187"/>
      <c r="Q339" s="187"/>
    </row>
    <row r="340" spans="1:17" ht="20.100000000000001" hidden="1" customHeight="1">
      <c r="A340" s="21">
        <v>454000</v>
      </c>
      <c r="B340" s="19" t="s">
        <v>275</v>
      </c>
      <c r="C340" s="20">
        <f t="shared" ref="C340:K340" si="164">SUM(C341:C342)</f>
        <v>0</v>
      </c>
      <c r="D340" s="20">
        <f t="shared" si="164"/>
        <v>0</v>
      </c>
      <c r="E340" s="20"/>
      <c r="F340" s="20">
        <f t="shared" si="164"/>
        <v>0</v>
      </c>
      <c r="G340" s="20">
        <f t="shared" si="164"/>
        <v>0</v>
      </c>
      <c r="H340" s="20">
        <f t="shared" si="164"/>
        <v>0</v>
      </c>
      <c r="I340" s="20">
        <f t="shared" si="164"/>
        <v>0</v>
      </c>
      <c r="J340" s="20"/>
      <c r="K340" s="146">
        <f t="shared" si="164"/>
        <v>0</v>
      </c>
      <c r="L340" s="20"/>
      <c r="M340" s="20"/>
      <c r="N340" s="20"/>
      <c r="O340" s="120"/>
      <c r="P340" s="189"/>
      <c r="Q340" s="189"/>
    </row>
    <row r="341" spans="1:17" ht="20.100000000000001" hidden="1" customHeight="1">
      <c r="A341" s="22">
        <v>454100</v>
      </c>
      <c r="B341" s="23" t="s">
        <v>276</v>
      </c>
      <c r="C341" s="24">
        <f>SUM(D341:K341)</f>
        <v>0</v>
      </c>
      <c r="D341" s="24"/>
      <c r="E341" s="24"/>
      <c r="F341" s="24"/>
      <c r="G341" s="24"/>
      <c r="H341" s="24"/>
      <c r="I341" s="24"/>
      <c r="J341" s="24"/>
      <c r="K341" s="147"/>
      <c r="L341" s="24"/>
      <c r="M341" s="24"/>
      <c r="N341" s="24"/>
      <c r="O341" s="118"/>
      <c r="P341" s="187"/>
      <c r="Q341" s="187"/>
    </row>
    <row r="342" spans="1:17" ht="20.100000000000001" hidden="1" customHeight="1">
      <c r="A342" s="22">
        <v>454200</v>
      </c>
      <c r="B342" s="23" t="s">
        <v>277</v>
      </c>
      <c r="C342" s="24">
        <f>SUM(D342:K342)</f>
        <v>0</v>
      </c>
      <c r="D342" s="24"/>
      <c r="E342" s="24"/>
      <c r="F342" s="24"/>
      <c r="G342" s="24"/>
      <c r="H342" s="24"/>
      <c r="I342" s="24"/>
      <c r="J342" s="24"/>
      <c r="K342" s="147"/>
      <c r="L342" s="24"/>
      <c r="M342" s="24"/>
      <c r="N342" s="24"/>
      <c r="O342" s="118"/>
      <c r="P342" s="187"/>
      <c r="Q342" s="187"/>
    </row>
    <row r="343" spans="1:17" ht="15.75" hidden="1" customHeight="1">
      <c r="A343" s="25" t="s">
        <v>3</v>
      </c>
      <c r="B343" s="39" t="s">
        <v>15</v>
      </c>
      <c r="C343" s="29">
        <v>4</v>
      </c>
      <c r="D343" s="29">
        <v>5</v>
      </c>
      <c r="E343" s="29"/>
      <c r="F343" s="29">
        <v>6</v>
      </c>
      <c r="G343" s="29">
        <v>7</v>
      </c>
      <c r="H343" s="29">
        <v>8</v>
      </c>
      <c r="I343" s="29">
        <v>9</v>
      </c>
      <c r="J343" s="29"/>
      <c r="K343" s="149">
        <v>9</v>
      </c>
      <c r="L343" s="29"/>
      <c r="M343" s="29"/>
      <c r="N343" s="29"/>
      <c r="O343" s="169"/>
      <c r="P343" s="190"/>
      <c r="Q343" s="190"/>
    </row>
    <row r="344" spans="1:17" ht="20.100000000000001" hidden="1" customHeight="1">
      <c r="A344" s="21">
        <v>461000</v>
      </c>
      <c r="B344" s="19" t="s">
        <v>278</v>
      </c>
      <c r="C344" s="20">
        <f t="shared" ref="C344:K344" si="165">SUM(C345:C346)</f>
        <v>0</v>
      </c>
      <c r="D344" s="20">
        <f t="shared" si="165"/>
        <v>0</v>
      </c>
      <c r="E344" s="20"/>
      <c r="F344" s="20">
        <f t="shared" si="165"/>
        <v>0</v>
      </c>
      <c r="G344" s="20">
        <f t="shared" si="165"/>
        <v>0</v>
      </c>
      <c r="H344" s="20">
        <f t="shared" si="165"/>
        <v>0</v>
      </c>
      <c r="I344" s="20">
        <f t="shared" si="165"/>
        <v>0</v>
      </c>
      <c r="J344" s="20"/>
      <c r="K344" s="146">
        <f t="shared" si="165"/>
        <v>0</v>
      </c>
      <c r="L344" s="20"/>
      <c r="M344" s="20"/>
      <c r="N344" s="20"/>
      <c r="O344" s="120"/>
      <c r="P344" s="189"/>
      <c r="Q344" s="189"/>
    </row>
    <row r="345" spans="1:17" ht="20.100000000000001" hidden="1" customHeight="1">
      <c r="A345" s="22">
        <v>461100</v>
      </c>
      <c r="B345" s="23" t="s">
        <v>279</v>
      </c>
      <c r="C345" s="24">
        <f>SUM(D345:K345)</f>
        <v>0</v>
      </c>
      <c r="D345" s="24"/>
      <c r="E345" s="24"/>
      <c r="F345" s="24"/>
      <c r="G345" s="24"/>
      <c r="H345" s="24"/>
      <c r="I345" s="24"/>
      <c r="J345" s="24"/>
      <c r="K345" s="147"/>
      <c r="L345" s="24"/>
      <c r="M345" s="24"/>
      <c r="N345" s="24"/>
      <c r="O345" s="118"/>
      <c r="P345" s="187"/>
      <c r="Q345" s="187"/>
    </row>
    <row r="346" spans="1:17" ht="20.100000000000001" hidden="1" customHeight="1">
      <c r="A346" s="22">
        <v>461200</v>
      </c>
      <c r="B346" s="23" t="s">
        <v>280</v>
      </c>
      <c r="C346" s="24">
        <f>SUM(D346:K346)</f>
        <v>0</v>
      </c>
      <c r="D346" s="24"/>
      <c r="E346" s="24"/>
      <c r="F346" s="24"/>
      <c r="G346" s="24"/>
      <c r="H346" s="24"/>
      <c r="I346" s="24"/>
      <c r="J346" s="24"/>
      <c r="K346" s="147"/>
      <c r="L346" s="24"/>
      <c r="M346" s="24"/>
      <c r="N346" s="24"/>
      <c r="O346" s="118"/>
      <c r="P346" s="187"/>
      <c r="Q346" s="187"/>
    </row>
    <row r="347" spans="1:17" ht="20.100000000000001" hidden="1" customHeight="1">
      <c r="A347" s="21">
        <v>462000</v>
      </c>
      <c r="B347" s="19" t="s">
        <v>281</v>
      </c>
      <c r="C347" s="20">
        <f t="shared" ref="C347:K347" si="166">SUM(C348:C349)</f>
        <v>0</v>
      </c>
      <c r="D347" s="20">
        <f t="shared" si="166"/>
        <v>0</v>
      </c>
      <c r="E347" s="20"/>
      <c r="F347" s="20">
        <f t="shared" si="166"/>
        <v>0</v>
      </c>
      <c r="G347" s="20">
        <f t="shared" si="166"/>
        <v>0</v>
      </c>
      <c r="H347" s="20">
        <f t="shared" si="166"/>
        <v>0</v>
      </c>
      <c r="I347" s="20">
        <f t="shared" si="166"/>
        <v>0</v>
      </c>
      <c r="J347" s="20"/>
      <c r="K347" s="146">
        <f t="shared" si="166"/>
        <v>0</v>
      </c>
      <c r="L347" s="20"/>
      <c r="M347" s="20"/>
      <c r="N347" s="20"/>
      <c r="O347" s="120"/>
      <c r="P347" s="189"/>
      <c r="Q347" s="189"/>
    </row>
    <row r="348" spans="1:17" ht="20.100000000000001" hidden="1" customHeight="1">
      <c r="A348" s="22">
        <v>462100</v>
      </c>
      <c r="B348" s="23" t="s">
        <v>282</v>
      </c>
      <c r="C348" s="24">
        <f>SUM(D348:K348)</f>
        <v>0</v>
      </c>
      <c r="D348" s="24"/>
      <c r="E348" s="24"/>
      <c r="F348" s="24"/>
      <c r="G348" s="24"/>
      <c r="H348" s="24"/>
      <c r="I348" s="24"/>
      <c r="J348" s="24"/>
      <c r="K348" s="147"/>
      <c r="L348" s="24"/>
      <c r="M348" s="24"/>
      <c r="N348" s="24"/>
      <c r="O348" s="118"/>
      <c r="P348" s="187"/>
      <c r="Q348" s="187"/>
    </row>
    <row r="349" spans="1:17" ht="20.100000000000001" hidden="1" customHeight="1">
      <c r="A349" s="22">
        <v>462200</v>
      </c>
      <c r="B349" s="23" t="s">
        <v>283</v>
      </c>
      <c r="C349" s="24">
        <f>SUM(D349:K349)</f>
        <v>0</v>
      </c>
      <c r="D349" s="24"/>
      <c r="E349" s="24"/>
      <c r="F349" s="24"/>
      <c r="G349" s="24"/>
      <c r="H349" s="24"/>
      <c r="I349" s="24"/>
      <c r="J349" s="24"/>
      <c r="K349" s="147"/>
      <c r="L349" s="24"/>
      <c r="M349" s="24"/>
      <c r="N349" s="24"/>
      <c r="O349" s="118"/>
      <c r="P349" s="187"/>
      <c r="Q349" s="187"/>
    </row>
    <row r="350" spans="1:17" ht="20.100000000000001" hidden="1" customHeight="1">
      <c r="A350" s="21">
        <v>463000</v>
      </c>
      <c r="B350" s="19" t="s">
        <v>284</v>
      </c>
      <c r="C350" s="20">
        <f t="shared" ref="C350:K350" si="167">SUM(C351:C352)</f>
        <v>0</v>
      </c>
      <c r="D350" s="20">
        <f t="shared" si="167"/>
        <v>0</v>
      </c>
      <c r="E350" s="20"/>
      <c r="F350" s="20">
        <f t="shared" si="167"/>
        <v>0</v>
      </c>
      <c r="G350" s="20">
        <f t="shared" si="167"/>
        <v>0</v>
      </c>
      <c r="H350" s="20">
        <f t="shared" si="167"/>
        <v>0</v>
      </c>
      <c r="I350" s="20">
        <f t="shared" si="167"/>
        <v>0</v>
      </c>
      <c r="J350" s="20"/>
      <c r="K350" s="146">
        <f t="shared" si="167"/>
        <v>0</v>
      </c>
      <c r="L350" s="20"/>
      <c r="M350" s="20"/>
      <c r="N350" s="20"/>
      <c r="O350" s="120"/>
      <c r="P350" s="189"/>
      <c r="Q350" s="189"/>
    </row>
    <row r="351" spans="1:17" ht="20.100000000000001" hidden="1" customHeight="1">
      <c r="A351" s="22">
        <v>463100</v>
      </c>
      <c r="B351" s="23" t="s">
        <v>285</v>
      </c>
      <c r="C351" s="24">
        <f>SUM(D351:K351)</f>
        <v>0</v>
      </c>
      <c r="D351" s="24"/>
      <c r="E351" s="24"/>
      <c r="F351" s="24"/>
      <c r="G351" s="24"/>
      <c r="H351" s="24"/>
      <c r="I351" s="24"/>
      <c r="J351" s="24"/>
      <c r="K351" s="147"/>
      <c r="L351" s="24"/>
      <c r="M351" s="24"/>
      <c r="N351" s="24"/>
      <c r="O351" s="118"/>
      <c r="P351" s="187"/>
      <c r="Q351" s="187"/>
    </row>
    <row r="352" spans="1:17" ht="20.100000000000001" hidden="1" customHeight="1">
      <c r="A352" s="22">
        <v>463200</v>
      </c>
      <c r="B352" s="23" t="s">
        <v>286</v>
      </c>
      <c r="C352" s="24">
        <f>SUM(D352:K352)</f>
        <v>0</v>
      </c>
      <c r="D352" s="24"/>
      <c r="E352" s="24"/>
      <c r="F352" s="24"/>
      <c r="G352" s="24"/>
      <c r="H352" s="24"/>
      <c r="I352" s="24"/>
      <c r="J352" s="24"/>
      <c r="K352" s="147"/>
      <c r="L352" s="24"/>
      <c r="M352" s="24"/>
      <c r="N352" s="24"/>
      <c r="O352" s="118"/>
      <c r="P352" s="187"/>
      <c r="Q352" s="187"/>
    </row>
    <row r="353" spans="1:236" ht="39.950000000000003" hidden="1" customHeight="1">
      <c r="A353" s="21">
        <v>464000</v>
      </c>
      <c r="B353" s="19" t="s">
        <v>287</v>
      </c>
      <c r="C353" s="20">
        <f t="shared" ref="C353:K353" si="168">SUM(C354:C355)</f>
        <v>0</v>
      </c>
      <c r="D353" s="20">
        <f t="shared" si="168"/>
        <v>0</v>
      </c>
      <c r="E353" s="20"/>
      <c r="F353" s="20">
        <f t="shared" si="168"/>
        <v>0</v>
      </c>
      <c r="G353" s="20">
        <f t="shared" si="168"/>
        <v>0</v>
      </c>
      <c r="H353" s="20">
        <f t="shared" si="168"/>
        <v>0</v>
      </c>
      <c r="I353" s="20">
        <f t="shared" si="168"/>
        <v>0</v>
      </c>
      <c r="J353" s="20"/>
      <c r="K353" s="146">
        <f t="shared" si="168"/>
        <v>0</v>
      </c>
      <c r="L353" s="20"/>
      <c r="M353" s="20"/>
      <c r="N353" s="20"/>
      <c r="O353" s="120"/>
      <c r="P353" s="189"/>
      <c r="Q353" s="189"/>
    </row>
    <row r="354" spans="1:236" ht="20.100000000000001" hidden="1" customHeight="1">
      <c r="A354" s="22">
        <v>464100</v>
      </c>
      <c r="B354" s="23" t="s">
        <v>288</v>
      </c>
      <c r="C354" s="24">
        <f>SUM(D354:K354)</f>
        <v>0</v>
      </c>
      <c r="D354" s="24"/>
      <c r="E354" s="24"/>
      <c r="F354" s="24"/>
      <c r="G354" s="24"/>
      <c r="H354" s="24"/>
      <c r="I354" s="24"/>
      <c r="J354" s="24"/>
      <c r="K354" s="147"/>
      <c r="L354" s="24"/>
      <c r="M354" s="24"/>
      <c r="N354" s="24"/>
      <c r="O354" s="118"/>
      <c r="P354" s="187"/>
      <c r="Q354" s="187"/>
    </row>
    <row r="355" spans="1:236" ht="20.100000000000001" hidden="1" customHeight="1">
      <c r="A355" s="22">
        <v>464200</v>
      </c>
      <c r="B355" s="23" t="s">
        <v>289</v>
      </c>
      <c r="C355" s="24">
        <f>SUM(D355:K355)</f>
        <v>0</v>
      </c>
      <c r="D355" s="24"/>
      <c r="E355" s="24"/>
      <c r="F355" s="24"/>
      <c r="G355" s="24"/>
      <c r="H355" s="24"/>
      <c r="I355" s="24"/>
      <c r="J355" s="24"/>
      <c r="K355" s="147"/>
      <c r="L355" s="24"/>
      <c r="M355" s="24"/>
      <c r="N355" s="24"/>
      <c r="O355" s="118"/>
      <c r="P355" s="187"/>
      <c r="Q355" s="187"/>
    </row>
    <row r="356" spans="1:236" s="84" customFormat="1" ht="20.100000000000001" customHeight="1">
      <c r="A356" s="75">
        <v>465000</v>
      </c>
      <c r="B356" s="76" t="s">
        <v>360</v>
      </c>
      <c r="C356" s="77">
        <f>SUM(C357)</f>
        <v>4500000</v>
      </c>
      <c r="D356" s="77">
        <f t="shared" ref="D356:Q356" si="169">SUM(D357)</f>
        <v>0</v>
      </c>
      <c r="E356" s="77">
        <f t="shared" si="169"/>
        <v>0</v>
      </c>
      <c r="F356" s="77">
        <f t="shared" si="169"/>
        <v>4500000</v>
      </c>
      <c r="G356" s="77">
        <f t="shared" si="169"/>
        <v>0</v>
      </c>
      <c r="H356" s="77">
        <f t="shared" si="169"/>
        <v>0</v>
      </c>
      <c r="I356" s="77">
        <f t="shared" si="169"/>
        <v>0</v>
      </c>
      <c r="J356" s="77">
        <f t="shared" si="169"/>
        <v>0</v>
      </c>
      <c r="K356" s="159">
        <f t="shared" si="169"/>
        <v>4500000</v>
      </c>
      <c r="L356" s="77">
        <f t="shared" si="169"/>
        <v>0</v>
      </c>
      <c r="M356" s="77">
        <f t="shared" si="169"/>
        <v>0</v>
      </c>
      <c r="N356" s="77">
        <f t="shared" si="169"/>
        <v>0</v>
      </c>
      <c r="O356" s="178">
        <f t="shared" si="169"/>
        <v>0</v>
      </c>
      <c r="P356" s="188">
        <f t="shared" si="169"/>
        <v>0</v>
      </c>
      <c r="Q356" s="188">
        <f t="shared" si="169"/>
        <v>4500000</v>
      </c>
      <c r="R356" s="134"/>
      <c r="S356" s="134"/>
      <c r="T356" s="134"/>
      <c r="U356" s="134"/>
      <c r="V356" s="134"/>
      <c r="W356" s="134"/>
      <c r="X356" s="83"/>
      <c r="Y356" s="83"/>
      <c r="Z356" s="83"/>
      <c r="AA356" s="83"/>
      <c r="AB356" s="83"/>
      <c r="AC356" s="83"/>
      <c r="AD356" s="83"/>
      <c r="AE356" s="83"/>
      <c r="AF356" s="83"/>
      <c r="AG356" s="83"/>
      <c r="AH356" s="83"/>
      <c r="AI356" s="83"/>
      <c r="AJ356" s="83"/>
      <c r="AK356" s="83"/>
      <c r="AL356" s="83"/>
      <c r="AM356" s="83"/>
      <c r="AN356" s="83"/>
      <c r="AO356" s="83"/>
      <c r="AP356" s="83"/>
      <c r="AQ356" s="83"/>
      <c r="AR356" s="83"/>
      <c r="AS356" s="83"/>
      <c r="AT356" s="83"/>
      <c r="AU356" s="83"/>
      <c r="AV356" s="83"/>
      <c r="AW356" s="83"/>
      <c r="AX356" s="83"/>
      <c r="AY356" s="83"/>
      <c r="AZ356" s="83"/>
      <c r="BA356" s="83"/>
      <c r="BB356" s="83"/>
      <c r="BC356" s="83"/>
      <c r="BD356" s="83"/>
      <c r="BE356" s="83"/>
      <c r="BF356" s="83"/>
      <c r="BG356" s="83"/>
      <c r="BH356" s="83"/>
      <c r="BI356" s="83"/>
      <c r="BJ356" s="83"/>
      <c r="BK356" s="83"/>
      <c r="BL356" s="83"/>
      <c r="BM356" s="83"/>
      <c r="BN356" s="83"/>
      <c r="BO356" s="83"/>
      <c r="BP356" s="83"/>
      <c r="BQ356" s="83"/>
      <c r="BR356" s="83"/>
      <c r="BS356" s="83"/>
      <c r="BT356" s="83"/>
      <c r="BU356" s="83"/>
      <c r="BV356" s="83"/>
      <c r="BW356" s="83"/>
      <c r="BX356" s="83"/>
      <c r="BY356" s="83"/>
      <c r="BZ356" s="83"/>
      <c r="CA356" s="83"/>
      <c r="CB356" s="83"/>
      <c r="CC356" s="83"/>
      <c r="CD356" s="83"/>
      <c r="CE356" s="83"/>
      <c r="CF356" s="83"/>
      <c r="CG356" s="83"/>
      <c r="CH356" s="83"/>
      <c r="CI356" s="83"/>
      <c r="CJ356" s="83"/>
      <c r="CK356" s="83"/>
      <c r="CL356" s="83"/>
      <c r="CM356" s="83"/>
      <c r="CN356" s="83"/>
      <c r="CO356" s="83"/>
      <c r="CP356" s="83"/>
      <c r="CQ356" s="83"/>
      <c r="CR356" s="83"/>
      <c r="CS356" s="83"/>
      <c r="CT356" s="83"/>
      <c r="CU356" s="83"/>
      <c r="CV356" s="83"/>
      <c r="CW356" s="83"/>
      <c r="CX356" s="83"/>
      <c r="CY356" s="83"/>
      <c r="CZ356" s="83"/>
      <c r="DA356" s="83"/>
      <c r="DB356" s="83"/>
      <c r="DC356" s="83"/>
      <c r="DD356" s="83"/>
      <c r="DE356" s="83"/>
      <c r="DF356" s="83"/>
      <c r="DG356" s="83"/>
      <c r="DH356" s="83"/>
      <c r="DI356" s="83"/>
      <c r="DJ356" s="83"/>
      <c r="DK356" s="83"/>
      <c r="DL356" s="83"/>
      <c r="DM356" s="83"/>
      <c r="DN356" s="83"/>
      <c r="DO356" s="83"/>
      <c r="DP356" s="83"/>
      <c r="DQ356" s="83"/>
      <c r="DR356" s="83"/>
      <c r="DS356" s="83"/>
      <c r="DT356" s="83"/>
      <c r="DU356" s="83"/>
      <c r="DV356" s="83"/>
      <c r="DW356" s="83"/>
      <c r="DX356" s="83"/>
      <c r="DY356" s="83"/>
      <c r="DZ356" s="83"/>
      <c r="EA356" s="83"/>
      <c r="EB356" s="83"/>
      <c r="EC356" s="83"/>
      <c r="ED356" s="83"/>
      <c r="EE356" s="83"/>
      <c r="EF356" s="83"/>
      <c r="EG356" s="83"/>
      <c r="EH356" s="83"/>
      <c r="EI356" s="83"/>
      <c r="EJ356" s="83"/>
      <c r="EK356" s="83"/>
      <c r="EL356" s="83"/>
      <c r="EM356" s="83"/>
      <c r="EN356" s="83"/>
      <c r="EO356" s="83"/>
      <c r="EP356" s="83"/>
      <c r="EQ356" s="83"/>
      <c r="ER356" s="83"/>
      <c r="ES356" s="83"/>
      <c r="ET356" s="83"/>
      <c r="EU356" s="83"/>
      <c r="EV356" s="83"/>
      <c r="EW356" s="83"/>
      <c r="EX356" s="83"/>
      <c r="EY356" s="83"/>
      <c r="EZ356" s="83"/>
      <c r="FA356" s="83"/>
      <c r="FB356" s="83"/>
      <c r="FC356" s="83"/>
      <c r="FD356" s="83"/>
      <c r="FE356" s="83"/>
      <c r="FF356" s="83"/>
      <c r="FG356" s="83"/>
      <c r="FH356" s="83"/>
      <c r="FI356" s="83"/>
      <c r="FJ356" s="83"/>
      <c r="FK356" s="83"/>
      <c r="FL356" s="83"/>
      <c r="FM356" s="83"/>
      <c r="FN356" s="83"/>
      <c r="FO356" s="83"/>
      <c r="FP356" s="83"/>
      <c r="FQ356" s="83"/>
      <c r="FR356" s="83"/>
      <c r="FS356" s="83"/>
      <c r="FT356" s="83"/>
      <c r="FU356" s="83"/>
      <c r="FV356" s="83"/>
      <c r="FW356" s="83"/>
      <c r="FX356" s="83"/>
      <c r="FY356" s="83"/>
      <c r="FZ356" s="83"/>
      <c r="GA356" s="83"/>
      <c r="GB356" s="83"/>
      <c r="GC356" s="83"/>
      <c r="GD356" s="83"/>
      <c r="GE356" s="83"/>
      <c r="GF356" s="83"/>
      <c r="GG356" s="83"/>
      <c r="GH356" s="83"/>
      <c r="GI356" s="83"/>
      <c r="GJ356" s="83"/>
      <c r="GK356" s="83"/>
      <c r="GL356" s="83"/>
      <c r="GM356" s="83"/>
      <c r="GN356" s="83"/>
      <c r="GO356" s="83"/>
      <c r="GP356" s="83"/>
      <c r="GQ356" s="83"/>
      <c r="GR356" s="83"/>
      <c r="GS356" s="83"/>
      <c r="GT356" s="83"/>
      <c r="GU356" s="83"/>
      <c r="GV356" s="83"/>
      <c r="GW356" s="83"/>
      <c r="GX356" s="83"/>
      <c r="GY356" s="83"/>
      <c r="GZ356" s="83"/>
      <c r="HA356" s="83"/>
      <c r="HB356" s="83"/>
      <c r="HC356" s="83"/>
      <c r="HD356" s="83"/>
      <c r="HE356" s="83"/>
      <c r="HF356" s="83"/>
      <c r="HG356" s="83"/>
      <c r="HH356" s="83"/>
      <c r="HI356" s="83"/>
      <c r="HJ356" s="83"/>
      <c r="HK356" s="83"/>
      <c r="HL356" s="83"/>
      <c r="HM356" s="83"/>
      <c r="HN356" s="83"/>
      <c r="HO356" s="83"/>
      <c r="HP356" s="83"/>
      <c r="HQ356" s="83"/>
      <c r="HR356" s="83"/>
      <c r="HS356" s="83"/>
      <c r="HT356" s="83"/>
      <c r="HU356" s="83"/>
      <c r="HV356" s="83"/>
      <c r="HW356" s="83"/>
      <c r="HX356" s="83"/>
      <c r="HY356" s="83"/>
      <c r="HZ356" s="83"/>
      <c r="IA356" s="83"/>
      <c r="IB356" s="83"/>
    </row>
    <row r="357" spans="1:236" ht="20.100000000000001" customHeight="1">
      <c r="A357" s="38">
        <v>465100</v>
      </c>
      <c r="B357" s="19" t="s">
        <v>290</v>
      </c>
      <c r="C357" s="67">
        <v>4500000</v>
      </c>
      <c r="D357" s="67">
        <v>0</v>
      </c>
      <c r="E357" s="67">
        <v>0</v>
      </c>
      <c r="F357" s="20">
        <f t="shared" ref="F357" si="170">SUM(C357:E357)</f>
        <v>4500000</v>
      </c>
      <c r="G357" s="67">
        <v>0</v>
      </c>
      <c r="H357" s="67">
        <v>0</v>
      </c>
      <c r="I357" s="67">
        <f t="shared" ref="I357" si="171">SUM(I358)</f>
        <v>0</v>
      </c>
      <c r="J357" s="67">
        <v>0</v>
      </c>
      <c r="K357" s="146">
        <f t="shared" ref="K357" si="172">SUM(F357:J357)</f>
        <v>4500000</v>
      </c>
      <c r="L357" s="67">
        <v>0</v>
      </c>
      <c r="M357" s="67">
        <v>0</v>
      </c>
      <c r="N357" s="67">
        <v>0</v>
      </c>
      <c r="O357" s="193">
        <v>0</v>
      </c>
      <c r="P357" s="186">
        <f>SUM(L357:O357)</f>
        <v>0</v>
      </c>
      <c r="Q357" s="181">
        <f>SUM(K357+P357)</f>
        <v>4500000</v>
      </c>
    </row>
    <row r="358" spans="1:236" s="50" customFormat="1" ht="20.100000000000001" hidden="1" customHeight="1">
      <c r="A358" s="57">
        <v>465111</v>
      </c>
      <c r="B358" s="58" t="s">
        <v>291</v>
      </c>
      <c r="C358" s="24">
        <v>3200000</v>
      </c>
      <c r="D358" s="59">
        <v>0</v>
      </c>
      <c r="E358" s="59"/>
      <c r="F358" s="24">
        <f>SUM(C358+D358)</f>
        <v>3200000</v>
      </c>
      <c r="G358" s="59">
        <v>0</v>
      </c>
      <c r="H358" s="59">
        <v>0</v>
      </c>
      <c r="I358" s="59">
        <v>0</v>
      </c>
      <c r="J358" s="59">
        <v>0</v>
      </c>
      <c r="K358" s="158">
        <f t="shared" ref="K358:K362" si="173">SUM(F358:J358)</f>
        <v>3200000</v>
      </c>
      <c r="L358" s="59">
        <v>0</v>
      </c>
      <c r="M358" s="59">
        <v>0</v>
      </c>
      <c r="N358" s="59">
        <v>0</v>
      </c>
      <c r="O358" s="194">
        <v>0</v>
      </c>
      <c r="P358" s="187">
        <v>0</v>
      </c>
      <c r="Q358" s="197">
        <v>0</v>
      </c>
      <c r="R358" s="135"/>
      <c r="S358" s="135"/>
      <c r="T358" s="135"/>
      <c r="U358" s="135"/>
      <c r="V358" s="135"/>
      <c r="W358" s="135"/>
      <c r="X358" s="49"/>
      <c r="Y358" s="49"/>
      <c r="Z358" s="49"/>
      <c r="AA358" s="49"/>
      <c r="AB358" s="49"/>
      <c r="AC358" s="49"/>
      <c r="AD358" s="49"/>
      <c r="AE358" s="49"/>
      <c r="AF358" s="49"/>
      <c r="AG358" s="49"/>
      <c r="AH358" s="49"/>
      <c r="AI358" s="49"/>
      <c r="AJ358" s="49"/>
      <c r="AK358" s="49"/>
      <c r="AL358" s="49"/>
      <c r="AM358" s="49"/>
      <c r="AN358" s="49"/>
      <c r="AO358" s="49"/>
      <c r="AP358" s="49"/>
      <c r="AQ358" s="49"/>
      <c r="AR358" s="49"/>
      <c r="AS358" s="49"/>
      <c r="AT358" s="49"/>
      <c r="AU358" s="49"/>
      <c r="AV358" s="49"/>
      <c r="AW358" s="49"/>
      <c r="AX358" s="49"/>
      <c r="AY358" s="49"/>
      <c r="AZ358" s="49"/>
      <c r="BA358" s="49"/>
      <c r="BB358" s="49"/>
      <c r="BC358" s="49"/>
      <c r="BD358" s="49"/>
      <c r="BE358" s="49"/>
      <c r="BF358" s="49"/>
      <c r="BG358" s="49"/>
      <c r="BH358" s="49"/>
      <c r="BI358" s="49"/>
      <c r="BJ358" s="49"/>
      <c r="BK358" s="49"/>
      <c r="BL358" s="49"/>
      <c r="BM358" s="49"/>
      <c r="BN358" s="49"/>
      <c r="BO358" s="49"/>
      <c r="BP358" s="49"/>
      <c r="BQ358" s="49"/>
      <c r="BR358" s="49"/>
      <c r="BS358" s="49"/>
      <c r="BT358" s="49"/>
      <c r="BU358" s="49"/>
      <c r="BV358" s="49"/>
      <c r="BW358" s="49"/>
      <c r="BX358" s="49"/>
      <c r="BY358" s="49"/>
      <c r="BZ358" s="49"/>
      <c r="CA358" s="49"/>
      <c r="CB358" s="49"/>
      <c r="CC358" s="49"/>
      <c r="CD358" s="49"/>
      <c r="CE358" s="49"/>
      <c r="CF358" s="49"/>
      <c r="CG358" s="49"/>
      <c r="CH358" s="49"/>
      <c r="CI358" s="49"/>
      <c r="CJ358" s="49"/>
      <c r="CK358" s="49"/>
      <c r="CL358" s="49"/>
      <c r="CM358" s="49"/>
      <c r="CN358" s="49"/>
      <c r="CO358" s="49"/>
      <c r="CP358" s="49"/>
      <c r="CQ358" s="49"/>
      <c r="CR358" s="49"/>
      <c r="CS358" s="49"/>
      <c r="CT358" s="49"/>
      <c r="CU358" s="49"/>
      <c r="CV358" s="49"/>
      <c r="CW358" s="49"/>
      <c r="CX358" s="49"/>
      <c r="CY358" s="49"/>
      <c r="CZ358" s="49"/>
      <c r="DA358" s="49"/>
      <c r="DB358" s="49"/>
      <c r="DC358" s="49"/>
      <c r="DD358" s="49"/>
      <c r="DE358" s="49"/>
      <c r="DF358" s="49"/>
      <c r="DG358" s="49"/>
      <c r="DH358" s="49"/>
      <c r="DI358" s="49"/>
      <c r="DJ358" s="49"/>
      <c r="DK358" s="49"/>
      <c r="DL358" s="49"/>
      <c r="DM358" s="49"/>
      <c r="DN358" s="49"/>
      <c r="DO358" s="49"/>
      <c r="DP358" s="49"/>
      <c r="DQ358" s="49"/>
      <c r="DR358" s="49"/>
      <c r="DS358" s="49"/>
      <c r="DT358" s="49"/>
      <c r="DU358" s="49"/>
      <c r="DV358" s="49"/>
      <c r="DW358" s="49"/>
      <c r="DX358" s="49"/>
      <c r="DY358" s="49"/>
      <c r="DZ358" s="49"/>
      <c r="EA358" s="49"/>
      <c r="EB358" s="49"/>
      <c r="EC358" s="49"/>
      <c r="ED358" s="49"/>
      <c r="EE358" s="49"/>
      <c r="EF358" s="49"/>
      <c r="EG358" s="49"/>
      <c r="EH358" s="49"/>
      <c r="EI358" s="49"/>
      <c r="EJ358" s="49"/>
      <c r="EK358" s="49"/>
      <c r="EL358" s="49"/>
      <c r="EM358" s="49"/>
      <c r="EN358" s="49"/>
      <c r="EO358" s="49"/>
      <c r="EP358" s="49"/>
      <c r="EQ358" s="49"/>
      <c r="ER358" s="49"/>
      <c r="ES358" s="49"/>
      <c r="ET358" s="49"/>
      <c r="EU358" s="49"/>
      <c r="EV358" s="49"/>
      <c r="EW358" s="49"/>
      <c r="EX358" s="49"/>
      <c r="EY358" s="49"/>
      <c r="EZ358" s="49"/>
      <c r="FA358" s="49"/>
      <c r="FB358" s="49"/>
      <c r="FC358" s="49"/>
      <c r="FD358" s="49"/>
      <c r="FE358" s="49"/>
      <c r="FF358" s="49"/>
      <c r="FG358" s="49"/>
      <c r="FH358" s="49"/>
      <c r="FI358" s="49"/>
      <c r="FJ358" s="49"/>
      <c r="FK358" s="49"/>
      <c r="FL358" s="49"/>
      <c r="FM358" s="49"/>
      <c r="FN358" s="49"/>
      <c r="FO358" s="49"/>
      <c r="FP358" s="49"/>
      <c r="FQ358" s="49"/>
      <c r="FR358" s="49"/>
      <c r="FS358" s="49"/>
      <c r="FT358" s="49"/>
      <c r="FU358" s="49"/>
      <c r="FV358" s="49"/>
      <c r="FW358" s="49"/>
      <c r="FX358" s="49"/>
      <c r="FY358" s="49"/>
      <c r="FZ358" s="49"/>
      <c r="GA358" s="49"/>
      <c r="GB358" s="49"/>
      <c r="GC358" s="49"/>
      <c r="GD358" s="49"/>
      <c r="GE358" s="49"/>
      <c r="GF358" s="49"/>
      <c r="GG358" s="49"/>
      <c r="GH358" s="49"/>
      <c r="GI358" s="49"/>
      <c r="GJ358" s="49"/>
      <c r="GK358" s="49"/>
      <c r="GL358" s="49"/>
      <c r="GM358" s="49"/>
      <c r="GN358" s="49"/>
      <c r="GO358" s="49"/>
      <c r="GP358" s="49"/>
      <c r="GQ358" s="49"/>
      <c r="GR358" s="49"/>
      <c r="GS358" s="49"/>
      <c r="GT358" s="49"/>
      <c r="GU358" s="49"/>
      <c r="GV358" s="49"/>
      <c r="GW358" s="49"/>
      <c r="GX358" s="49"/>
      <c r="GY358" s="49"/>
      <c r="GZ358" s="49"/>
      <c r="HA358" s="49"/>
      <c r="HB358" s="49"/>
      <c r="HC358" s="49"/>
      <c r="HD358" s="49"/>
      <c r="HE358" s="49"/>
      <c r="HF358" s="49"/>
      <c r="HG358" s="49"/>
      <c r="HH358" s="49"/>
      <c r="HI358" s="49"/>
      <c r="HJ358" s="49"/>
      <c r="HK358" s="49"/>
      <c r="HL358" s="49"/>
      <c r="HM358" s="49"/>
      <c r="HN358" s="49"/>
      <c r="HO358" s="49"/>
      <c r="HP358" s="49"/>
      <c r="HQ358" s="49"/>
      <c r="HR358" s="49"/>
      <c r="HS358" s="49"/>
      <c r="HT358" s="49"/>
      <c r="HU358" s="49"/>
      <c r="HV358" s="49"/>
      <c r="HW358" s="49"/>
      <c r="HX358" s="49"/>
      <c r="HY358" s="49"/>
      <c r="HZ358" s="49"/>
      <c r="IA358" s="49"/>
      <c r="IB358" s="49"/>
    </row>
    <row r="359" spans="1:236" ht="20.100000000000001" hidden="1" customHeight="1">
      <c r="A359" s="21">
        <v>481000</v>
      </c>
      <c r="B359" s="19" t="s">
        <v>292</v>
      </c>
      <c r="C359" s="20">
        <f t="shared" ref="C359:I359" si="174">SUM(C360:C361)</f>
        <v>0</v>
      </c>
      <c r="D359" s="20">
        <f t="shared" si="174"/>
        <v>0</v>
      </c>
      <c r="E359" s="20"/>
      <c r="F359" s="20">
        <f t="shared" si="174"/>
        <v>0</v>
      </c>
      <c r="G359" s="20">
        <f t="shared" si="174"/>
        <v>0</v>
      </c>
      <c r="H359" s="20">
        <f t="shared" si="174"/>
        <v>0</v>
      </c>
      <c r="I359" s="20">
        <f t="shared" si="174"/>
        <v>0</v>
      </c>
      <c r="J359" s="20"/>
      <c r="K359" s="158">
        <f t="shared" si="173"/>
        <v>0</v>
      </c>
      <c r="L359" s="20"/>
      <c r="M359" s="20"/>
      <c r="N359" s="20"/>
      <c r="O359" s="120"/>
      <c r="P359" s="189"/>
      <c r="Q359" s="189"/>
    </row>
    <row r="360" spans="1:236" ht="20.100000000000001" hidden="1" customHeight="1">
      <c r="A360" s="22">
        <v>481100</v>
      </c>
      <c r="B360" s="23" t="s">
        <v>293</v>
      </c>
      <c r="C360" s="24">
        <f>SUM(D360:K360)</f>
        <v>0</v>
      </c>
      <c r="D360" s="24"/>
      <c r="E360" s="24"/>
      <c r="F360" s="24"/>
      <c r="G360" s="24"/>
      <c r="H360" s="24"/>
      <c r="I360" s="24"/>
      <c r="J360" s="24"/>
      <c r="K360" s="158">
        <f t="shared" si="173"/>
        <v>0</v>
      </c>
      <c r="L360" s="24"/>
      <c r="M360" s="24"/>
      <c r="N360" s="24"/>
      <c r="O360" s="118"/>
      <c r="P360" s="187"/>
      <c r="Q360" s="187"/>
    </row>
    <row r="361" spans="1:236" ht="20.100000000000001" hidden="1" customHeight="1">
      <c r="A361" s="22">
        <v>481900</v>
      </c>
      <c r="B361" s="23" t="s">
        <v>294</v>
      </c>
      <c r="C361" s="24">
        <f>SUM(D361:K361)</f>
        <v>0</v>
      </c>
      <c r="D361" s="24"/>
      <c r="E361" s="24"/>
      <c r="F361" s="24"/>
      <c r="G361" s="24"/>
      <c r="H361" s="24"/>
      <c r="I361" s="24"/>
      <c r="J361" s="24"/>
      <c r="K361" s="158">
        <f t="shared" si="173"/>
        <v>0</v>
      </c>
      <c r="L361" s="24"/>
      <c r="M361" s="24"/>
      <c r="N361" s="24"/>
      <c r="O361" s="118"/>
      <c r="P361" s="187"/>
      <c r="Q361" s="187"/>
    </row>
    <row r="362" spans="1:236" s="116" customFormat="1" ht="20.100000000000001" hidden="1" customHeight="1">
      <c r="A362" s="117">
        <v>465111</v>
      </c>
      <c r="B362" s="109" t="s">
        <v>398</v>
      </c>
      <c r="C362" s="100">
        <v>0</v>
      </c>
      <c r="D362" s="100">
        <v>0</v>
      </c>
      <c r="E362" s="100"/>
      <c r="F362" s="100">
        <v>0</v>
      </c>
      <c r="G362" s="100">
        <v>0</v>
      </c>
      <c r="H362" s="100">
        <v>0</v>
      </c>
      <c r="I362" s="100">
        <v>0</v>
      </c>
      <c r="J362" s="100">
        <v>0</v>
      </c>
      <c r="K362" s="158">
        <f t="shared" si="173"/>
        <v>0</v>
      </c>
      <c r="L362" s="100">
        <v>0</v>
      </c>
      <c r="M362" s="100">
        <v>0</v>
      </c>
      <c r="N362" s="100">
        <v>0</v>
      </c>
      <c r="O362" s="195">
        <v>0</v>
      </c>
      <c r="P362" s="198">
        <v>0</v>
      </c>
      <c r="Q362" s="198">
        <v>0</v>
      </c>
      <c r="R362" s="130"/>
      <c r="S362" s="130"/>
      <c r="T362" s="130"/>
      <c r="U362" s="130"/>
      <c r="V362" s="130"/>
      <c r="W362" s="130"/>
      <c r="X362" s="111"/>
      <c r="Y362" s="111"/>
      <c r="Z362" s="111"/>
      <c r="AA362" s="111"/>
      <c r="AB362" s="111"/>
      <c r="AC362" s="111"/>
      <c r="AD362" s="111"/>
      <c r="AE362" s="111"/>
      <c r="AF362" s="111"/>
      <c r="AG362" s="111"/>
      <c r="AH362" s="111"/>
      <c r="AI362" s="111"/>
      <c r="AJ362" s="111"/>
      <c r="AK362" s="111"/>
      <c r="AL362" s="111"/>
      <c r="AM362" s="111"/>
      <c r="AN362" s="111"/>
      <c r="AO362" s="111"/>
      <c r="AP362" s="111"/>
      <c r="AQ362" s="111"/>
      <c r="AR362" s="111"/>
      <c r="AS362" s="111"/>
      <c r="AT362" s="111"/>
      <c r="AU362" s="111"/>
      <c r="AV362" s="111"/>
      <c r="AW362" s="111"/>
      <c r="AX362" s="111"/>
      <c r="AY362" s="111"/>
      <c r="AZ362" s="111"/>
      <c r="BA362" s="111"/>
      <c r="BB362" s="111"/>
      <c r="BC362" s="111"/>
      <c r="BD362" s="111"/>
      <c r="BE362" s="111"/>
      <c r="BF362" s="111"/>
      <c r="BG362" s="111"/>
      <c r="BH362" s="111"/>
      <c r="BI362" s="111"/>
      <c r="BJ362" s="111"/>
      <c r="BK362" s="111"/>
      <c r="BL362" s="111"/>
      <c r="BM362" s="111"/>
      <c r="BN362" s="111"/>
      <c r="BO362" s="111"/>
      <c r="BP362" s="111"/>
      <c r="BQ362" s="111"/>
      <c r="BR362" s="111"/>
      <c r="BS362" s="111"/>
      <c r="BT362" s="111"/>
      <c r="BU362" s="111"/>
      <c r="BV362" s="111"/>
      <c r="BW362" s="111"/>
      <c r="BX362" s="111"/>
      <c r="BY362" s="111"/>
      <c r="BZ362" s="111"/>
      <c r="CA362" s="111"/>
      <c r="CB362" s="111"/>
      <c r="CC362" s="111"/>
      <c r="CD362" s="111"/>
      <c r="CE362" s="111"/>
      <c r="CF362" s="111"/>
      <c r="CG362" s="111"/>
      <c r="CH362" s="111"/>
      <c r="CI362" s="111"/>
      <c r="CJ362" s="111"/>
      <c r="CK362" s="111"/>
      <c r="CL362" s="111"/>
      <c r="CM362" s="111"/>
      <c r="CN362" s="111"/>
      <c r="CO362" s="111"/>
      <c r="CP362" s="111"/>
      <c r="CQ362" s="111"/>
      <c r="CR362" s="111"/>
      <c r="CS362" s="111"/>
      <c r="CT362" s="111"/>
      <c r="CU362" s="111"/>
      <c r="CV362" s="111"/>
      <c r="CW362" s="111"/>
      <c r="CX362" s="111"/>
      <c r="CY362" s="111"/>
      <c r="CZ362" s="111"/>
      <c r="DA362" s="111"/>
      <c r="DB362" s="111"/>
      <c r="DC362" s="111"/>
      <c r="DD362" s="111"/>
      <c r="DE362" s="111"/>
      <c r="DF362" s="111"/>
      <c r="DG362" s="111"/>
      <c r="DH362" s="111"/>
      <c r="DI362" s="111"/>
      <c r="DJ362" s="111"/>
      <c r="DK362" s="111"/>
      <c r="DL362" s="111"/>
      <c r="DM362" s="111"/>
      <c r="DN362" s="111"/>
      <c r="DO362" s="111"/>
      <c r="DP362" s="111"/>
      <c r="DQ362" s="111"/>
      <c r="DR362" s="111"/>
      <c r="DS362" s="111"/>
      <c r="DT362" s="111"/>
      <c r="DU362" s="111"/>
      <c r="DV362" s="111"/>
      <c r="DW362" s="111"/>
      <c r="DX362" s="111"/>
      <c r="DY362" s="111"/>
      <c r="DZ362" s="111"/>
      <c r="EA362" s="111"/>
      <c r="EB362" s="111"/>
      <c r="EC362" s="111"/>
      <c r="ED362" s="111"/>
      <c r="EE362" s="111"/>
      <c r="EF362" s="111"/>
      <c r="EG362" s="111"/>
      <c r="EH362" s="111"/>
      <c r="EI362" s="111"/>
      <c r="EJ362" s="111"/>
      <c r="EK362" s="111"/>
      <c r="EL362" s="111"/>
      <c r="EM362" s="111"/>
      <c r="EN362" s="111"/>
      <c r="EO362" s="111"/>
      <c r="EP362" s="111"/>
      <c r="EQ362" s="111"/>
      <c r="ER362" s="111"/>
      <c r="ES362" s="111"/>
      <c r="ET362" s="111"/>
      <c r="EU362" s="111"/>
      <c r="EV362" s="111"/>
      <c r="EW362" s="111"/>
      <c r="EX362" s="111"/>
      <c r="EY362" s="111"/>
      <c r="EZ362" s="111"/>
      <c r="FA362" s="111"/>
      <c r="FB362" s="111"/>
      <c r="FC362" s="111"/>
      <c r="FD362" s="111"/>
      <c r="FE362" s="111"/>
      <c r="FF362" s="111"/>
      <c r="FG362" s="111"/>
      <c r="FH362" s="111"/>
      <c r="FI362" s="111"/>
      <c r="FJ362" s="111"/>
      <c r="FK362" s="111"/>
      <c r="FL362" s="111"/>
      <c r="FM362" s="111"/>
      <c r="FN362" s="111"/>
      <c r="FO362" s="111"/>
      <c r="FP362" s="111"/>
      <c r="FQ362" s="111"/>
      <c r="FR362" s="111"/>
      <c r="FS362" s="111"/>
      <c r="FT362" s="111"/>
      <c r="FU362" s="111"/>
      <c r="FV362" s="111"/>
      <c r="FW362" s="111"/>
      <c r="FX362" s="111"/>
      <c r="FY362" s="111"/>
      <c r="FZ362" s="111"/>
      <c r="GA362" s="111"/>
      <c r="GB362" s="111"/>
      <c r="GC362" s="111"/>
      <c r="GD362" s="111"/>
      <c r="GE362" s="111"/>
      <c r="GF362" s="111"/>
      <c r="GG362" s="111"/>
      <c r="GH362" s="111"/>
      <c r="GI362" s="111"/>
      <c r="GJ362" s="111"/>
      <c r="GK362" s="111"/>
      <c r="GL362" s="111"/>
      <c r="GM362" s="111"/>
      <c r="GN362" s="111"/>
      <c r="GO362" s="111"/>
      <c r="GP362" s="111"/>
      <c r="GQ362" s="111"/>
      <c r="GR362" s="111"/>
      <c r="GS362" s="111"/>
      <c r="GT362" s="111"/>
      <c r="GU362" s="111"/>
      <c r="GV362" s="111"/>
      <c r="GW362" s="111"/>
      <c r="GX362" s="111"/>
      <c r="GY362" s="111"/>
      <c r="GZ362" s="111"/>
      <c r="HA362" s="111"/>
      <c r="HB362" s="111"/>
      <c r="HC362" s="111"/>
      <c r="HD362" s="111"/>
      <c r="HE362" s="111"/>
      <c r="HF362" s="111"/>
      <c r="HG362" s="111"/>
      <c r="HH362" s="111"/>
      <c r="HI362" s="111"/>
      <c r="HJ362" s="111"/>
      <c r="HK362" s="111"/>
      <c r="HL362" s="111"/>
      <c r="HM362" s="111"/>
      <c r="HN362" s="111"/>
      <c r="HO362" s="111"/>
      <c r="HP362" s="111"/>
      <c r="HQ362" s="111"/>
      <c r="HR362" s="111"/>
      <c r="HS362" s="111"/>
      <c r="HT362" s="111"/>
      <c r="HU362" s="111"/>
      <c r="HV362" s="111"/>
      <c r="HW362" s="111"/>
      <c r="HX362" s="111"/>
      <c r="HY362" s="111"/>
      <c r="HZ362" s="111"/>
      <c r="IA362" s="111"/>
      <c r="IB362" s="111"/>
    </row>
    <row r="363" spans="1:236" s="84" customFormat="1" ht="20.100000000000001" customHeight="1">
      <c r="A363" s="75">
        <v>482000</v>
      </c>
      <c r="B363" s="76" t="s">
        <v>367</v>
      </c>
      <c r="C363" s="77">
        <f>SUM(C364+C367+C372)</f>
        <v>951000</v>
      </c>
      <c r="D363" s="77">
        <f t="shared" ref="D363:J363" si="175">SUM(D364+D367)</f>
        <v>0</v>
      </c>
      <c r="E363" s="77">
        <f t="shared" si="175"/>
        <v>0</v>
      </c>
      <c r="F363" s="77">
        <f>SUM(F364+F372)</f>
        <v>951000</v>
      </c>
      <c r="G363" s="77">
        <f>SUM(G364+G367+G372)</f>
        <v>153000</v>
      </c>
      <c r="H363" s="77">
        <f t="shared" si="175"/>
        <v>50000</v>
      </c>
      <c r="I363" s="77">
        <f t="shared" si="175"/>
        <v>0</v>
      </c>
      <c r="J363" s="77">
        <f t="shared" si="175"/>
        <v>0</v>
      </c>
      <c r="K363" s="159">
        <f>SUM(K364+K367+K372)</f>
        <v>1154000</v>
      </c>
      <c r="L363" s="77">
        <f t="shared" ref="L363:P363" si="176">SUM(L364+L367)</f>
        <v>0</v>
      </c>
      <c r="M363" s="77">
        <f t="shared" si="176"/>
        <v>0</v>
      </c>
      <c r="N363" s="77">
        <f t="shared" si="176"/>
        <v>0</v>
      </c>
      <c r="O363" s="178">
        <f t="shared" si="176"/>
        <v>0</v>
      </c>
      <c r="P363" s="188">
        <f t="shared" si="176"/>
        <v>0</v>
      </c>
      <c r="Q363" s="188">
        <f>SUM(Q364+Q367+Q372)</f>
        <v>1154000</v>
      </c>
      <c r="R363" s="134"/>
      <c r="S363" s="134"/>
      <c r="T363" s="134"/>
      <c r="U363" s="134"/>
      <c r="V363" s="134"/>
      <c r="W363" s="134"/>
      <c r="X363" s="83"/>
      <c r="Y363" s="83"/>
      <c r="Z363" s="83"/>
      <c r="AA363" s="83"/>
      <c r="AB363" s="83"/>
      <c r="AC363" s="83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  <c r="AN363" s="83"/>
      <c r="AO363" s="83"/>
      <c r="AP363" s="83"/>
      <c r="AQ363" s="83"/>
      <c r="AR363" s="83"/>
      <c r="AS363" s="83"/>
      <c r="AT363" s="83"/>
      <c r="AU363" s="83"/>
      <c r="AV363" s="83"/>
      <c r="AW363" s="83"/>
      <c r="AX363" s="83"/>
      <c r="AY363" s="83"/>
      <c r="AZ363" s="83"/>
      <c r="BA363" s="83"/>
      <c r="BB363" s="83"/>
      <c r="BC363" s="83"/>
      <c r="BD363" s="83"/>
      <c r="BE363" s="83"/>
      <c r="BF363" s="83"/>
      <c r="BG363" s="83"/>
      <c r="BH363" s="83"/>
      <c r="BI363" s="83"/>
      <c r="BJ363" s="83"/>
      <c r="BK363" s="83"/>
      <c r="BL363" s="83"/>
      <c r="BM363" s="83"/>
      <c r="BN363" s="83"/>
      <c r="BO363" s="83"/>
      <c r="BP363" s="83"/>
      <c r="BQ363" s="83"/>
      <c r="BR363" s="83"/>
      <c r="BS363" s="83"/>
      <c r="BT363" s="83"/>
      <c r="BU363" s="83"/>
      <c r="BV363" s="83"/>
      <c r="BW363" s="83"/>
      <c r="BX363" s="83"/>
      <c r="BY363" s="83"/>
      <c r="BZ363" s="83"/>
      <c r="CA363" s="83"/>
      <c r="CB363" s="83"/>
      <c r="CC363" s="83"/>
      <c r="CD363" s="83"/>
      <c r="CE363" s="83"/>
      <c r="CF363" s="83"/>
      <c r="CG363" s="83"/>
      <c r="CH363" s="83"/>
      <c r="CI363" s="83"/>
      <c r="CJ363" s="83"/>
      <c r="CK363" s="83"/>
      <c r="CL363" s="83"/>
      <c r="CM363" s="83"/>
      <c r="CN363" s="83"/>
      <c r="CO363" s="83"/>
      <c r="CP363" s="83"/>
      <c r="CQ363" s="83"/>
      <c r="CR363" s="83"/>
      <c r="CS363" s="83"/>
      <c r="CT363" s="83"/>
      <c r="CU363" s="83"/>
      <c r="CV363" s="83"/>
      <c r="CW363" s="83"/>
      <c r="CX363" s="83"/>
      <c r="CY363" s="83"/>
      <c r="CZ363" s="83"/>
      <c r="DA363" s="83"/>
      <c r="DB363" s="83"/>
      <c r="DC363" s="83"/>
      <c r="DD363" s="83"/>
      <c r="DE363" s="83"/>
      <c r="DF363" s="83"/>
      <c r="DG363" s="83"/>
      <c r="DH363" s="83"/>
      <c r="DI363" s="83"/>
      <c r="DJ363" s="83"/>
      <c r="DK363" s="83"/>
      <c r="DL363" s="83"/>
      <c r="DM363" s="83"/>
      <c r="DN363" s="83"/>
      <c r="DO363" s="83"/>
      <c r="DP363" s="83"/>
      <c r="DQ363" s="83"/>
      <c r="DR363" s="83"/>
      <c r="DS363" s="83"/>
      <c r="DT363" s="83"/>
      <c r="DU363" s="83"/>
      <c r="DV363" s="83"/>
      <c r="DW363" s="83"/>
      <c r="DX363" s="83"/>
      <c r="DY363" s="83"/>
      <c r="DZ363" s="83"/>
      <c r="EA363" s="83"/>
      <c r="EB363" s="83"/>
      <c r="EC363" s="83"/>
      <c r="ED363" s="83"/>
      <c r="EE363" s="83"/>
      <c r="EF363" s="83"/>
      <c r="EG363" s="83"/>
      <c r="EH363" s="83"/>
      <c r="EI363" s="83"/>
      <c r="EJ363" s="83"/>
      <c r="EK363" s="83"/>
      <c r="EL363" s="83"/>
      <c r="EM363" s="83"/>
      <c r="EN363" s="83"/>
      <c r="EO363" s="83"/>
      <c r="EP363" s="83"/>
      <c r="EQ363" s="83"/>
      <c r="ER363" s="83"/>
      <c r="ES363" s="83"/>
      <c r="ET363" s="83"/>
      <c r="EU363" s="83"/>
      <c r="EV363" s="83"/>
      <c r="EW363" s="83"/>
      <c r="EX363" s="83"/>
      <c r="EY363" s="83"/>
      <c r="EZ363" s="83"/>
      <c r="FA363" s="83"/>
      <c r="FB363" s="83"/>
      <c r="FC363" s="83"/>
      <c r="FD363" s="83"/>
      <c r="FE363" s="83"/>
      <c r="FF363" s="83"/>
      <c r="FG363" s="83"/>
      <c r="FH363" s="83"/>
      <c r="FI363" s="83"/>
      <c r="FJ363" s="83"/>
      <c r="FK363" s="83"/>
      <c r="FL363" s="83"/>
      <c r="FM363" s="83"/>
      <c r="FN363" s="83"/>
      <c r="FO363" s="83"/>
      <c r="FP363" s="83"/>
      <c r="FQ363" s="83"/>
      <c r="FR363" s="83"/>
      <c r="FS363" s="83"/>
      <c r="FT363" s="83"/>
      <c r="FU363" s="83"/>
      <c r="FV363" s="83"/>
      <c r="FW363" s="83"/>
      <c r="FX363" s="83"/>
      <c r="FY363" s="83"/>
      <c r="FZ363" s="83"/>
      <c r="GA363" s="83"/>
      <c r="GB363" s="83"/>
      <c r="GC363" s="83"/>
      <c r="GD363" s="83"/>
      <c r="GE363" s="83"/>
      <c r="GF363" s="83"/>
      <c r="GG363" s="83"/>
      <c r="GH363" s="83"/>
      <c r="GI363" s="83"/>
      <c r="GJ363" s="83"/>
      <c r="GK363" s="83"/>
      <c r="GL363" s="83"/>
      <c r="GM363" s="83"/>
      <c r="GN363" s="83"/>
      <c r="GO363" s="83"/>
      <c r="GP363" s="83"/>
      <c r="GQ363" s="83"/>
      <c r="GR363" s="83"/>
      <c r="GS363" s="83"/>
      <c r="GT363" s="83"/>
      <c r="GU363" s="83"/>
      <c r="GV363" s="83"/>
      <c r="GW363" s="83"/>
      <c r="GX363" s="83"/>
      <c r="GY363" s="83"/>
      <c r="GZ363" s="83"/>
      <c r="HA363" s="83"/>
      <c r="HB363" s="83"/>
      <c r="HC363" s="83"/>
      <c r="HD363" s="83"/>
      <c r="HE363" s="83"/>
      <c r="HF363" s="83"/>
      <c r="HG363" s="83"/>
      <c r="HH363" s="83"/>
      <c r="HI363" s="83"/>
      <c r="HJ363" s="83"/>
      <c r="HK363" s="83"/>
      <c r="HL363" s="83"/>
      <c r="HM363" s="83"/>
      <c r="HN363" s="83"/>
      <c r="HO363" s="83"/>
      <c r="HP363" s="83"/>
      <c r="HQ363" s="83"/>
      <c r="HR363" s="83"/>
      <c r="HS363" s="83"/>
      <c r="HT363" s="83"/>
      <c r="HU363" s="83"/>
      <c r="HV363" s="83"/>
      <c r="HW363" s="83"/>
      <c r="HX363" s="83"/>
      <c r="HY363" s="83"/>
      <c r="HZ363" s="83"/>
      <c r="IA363" s="83"/>
      <c r="IB363" s="83"/>
    </row>
    <row r="364" spans="1:236" ht="20.100000000000001" customHeight="1">
      <c r="A364" s="38">
        <v>482100</v>
      </c>
      <c r="B364" s="19" t="s">
        <v>295</v>
      </c>
      <c r="C364" s="20">
        <v>900000</v>
      </c>
      <c r="D364" s="20">
        <v>0</v>
      </c>
      <c r="E364" s="20">
        <v>0</v>
      </c>
      <c r="F364" s="20">
        <f t="shared" ref="F364:F367" si="177">SUM(C364:E364)</f>
        <v>900000</v>
      </c>
      <c r="G364" s="20">
        <v>0</v>
      </c>
      <c r="H364" s="20">
        <v>50000</v>
      </c>
      <c r="I364" s="20">
        <f t="shared" ref="I364" si="178">SUM(I365:I366)</f>
        <v>0</v>
      </c>
      <c r="J364" s="20">
        <v>0</v>
      </c>
      <c r="K364" s="146">
        <f t="shared" ref="K364:K367" si="179">SUM(F364:J364)</f>
        <v>950000</v>
      </c>
      <c r="L364" s="20">
        <v>0</v>
      </c>
      <c r="M364" s="20">
        <v>0</v>
      </c>
      <c r="N364" s="20">
        <v>0</v>
      </c>
      <c r="O364" s="120">
        <v>0</v>
      </c>
      <c r="P364" s="186">
        <f t="shared" ref="P364:P367" si="180">SUM(L364:O364)</f>
        <v>0</v>
      </c>
      <c r="Q364" s="181">
        <f t="shared" ref="Q364:Q367" si="181">SUM(K364+P364)</f>
        <v>950000</v>
      </c>
    </row>
    <row r="365" spans="1:236" ht="20.100000000000001" hidden="1" customHeight="1">
      <c r="A365" s="21">
        <v>482131</v>
      </c>
      <c r="B365" s="56" t="s">
        <v>381</v>
      </c>
      <c r="C365" s="24">
        <v>1119000</v>
      </c>
      <c r="D365" s="24">
        <v>0</v>
      </c>
      <c r="E365" s="24"/>
      <c r="F365" s="20">
        <f t="shared" si="177"/>
        <v>1119000</v>
      </c>
      <c r="G365" s="24">
        <v>0</v>
      </c>
      <c r="H365" s="24">
        <v>0</v>
      </c>
      <c r="I365" s="118">
        <v>0</v>
      </c>
      <c r="J365" s="118">
        <v>0</v>
      </c>
      <c r="K365" s="146">
        <f t="shared" si="179"/>
        <v>1119000</v>
      </c>
      <c r="L365" s="118">
        <v>0</v>
      </c>
      <c r="M365" s="118">
        <v>0</v>
      </c>
      <c r="N365" s="118">
        <v>0</v>
      </c>
      <c r="O365" s="118">
        <v>0</v>
      </c>
      <c r="P365" s="186">
        <f t="shared" si="180"/>
        <v>0</v>
      </c>
      <c r="Q365" s="181">
        <f t="shared" si="181"/>
        <v>1119000</v>
      </c>
    </row>
    <row r="366" spans="1:236" ht="20.100000000000001" hidden="1" customHeight="1">
      <c r="A366" s="21">
        <v>4821311</v>
      </c>
      <c r="B366" s="56" t="s">
        <v>376</v>
      </c>
      <c r="C366" s="24">
        <v>0</v>
      </c>
      <c r="D366" s="24">
        <v>0</v>
      </c>
      <c r="E366" s="24"/>
      <c r="F366" s="20">
        <f t="shared" si="177"/>
        <v>0</v>
      </c>
      <c r="G366" s="24">
        <v>0</v>
      </c>
      <c r="H366" s="24">
        <v>0</v>
      </c>
      <c r="I366" s="118">
        <v>0</v>
      </c>
      <c r="J366" s="118">
        <v>0</v>
      </c>
      <c r="K366" s="146">
        <f t="shared" si="179"/>
        <v>0</v>
      </c>
      <c r="L366" s="118">
        <v>0</v>
      </c>
      <c r="M366" s="118">
        <v>0</v>
      </c>
      <c r="N366" s="118">
        <v>0</v>
      </c>
      <c r="O366" s="118">
        <v>0</v>
      </c>
      <c r="P366" s="186">
        <f t="shared" si="180"/>
        <v>0</v>
      </c>
      <c r="Q366" s="181">
        <f t="shared" si="181"/>
        <v>0</v>
      </c>
    </row>
    <row r="367" spans="1:236" ht="20.100000000000001" customHeight="1">
      <c r="A367" s="38">
        <v>482200</v>
      </c>
      <c r="B367" s="19" t="s">
        <v>296</v>
      </c>
      <c r="C367" s="67">
        <v>0</v>
      </c>
      <c r="D367" s="20">
        <v>0</v>
      </c>
      <c r="E367" s="20">
        <v>0</v>
      </c>
      <c r="F367" s="20">
        <f t="shared" si="177"/>
        <v>0</v>
      </c>
      <c r="G367" s="20">
        <v>80000</v>
      </c>
      <c r="H367" s="20">
        <v>0</v>
      </c>
      <c r="I367" s="120">
        <f t="shared" ref="I367" si="182">SUM(I368:I371)</f>
        <v>0</v>
      </c>
      <c r="J367" s="120">
        <v>0</v>
      </c>
      <c r="K367" s="146">
        <f t="shared" si="179"/>
        <v>80000</v>
      </c>
      <c r="L367" s="120">
        <v>0</v>
      </c>
      <c r="M367" s="120">
        <v>0</v>
      </c>
      <c r="N367" s="120">
        <v>0</v>
      </c>
      <c r="O367" s="120">
        <v>0</v>
      </c>
      <c r="P367" s="186">
        <f t="shared" si="180"/>
        <v>0</v>
      </c>
      <c r="Q367" s="181">
        <f t="shared" si="181"/>
        <v>80000</v>
      </c>
    </row>
    <row r="368" spans="1:236" ht="20.100000000000001" hidden="1" customHeight="1">
      <c r="A368" s="21">
        <v>482211</v>
      </c>
      <c r="B368" s="23" t="s">
        <v>297</v>
      </c>
      <c r="C368" s="24">
        <v>0</v>
      </c>
      <c r="D368" s="24">
        <v>0</v>
      </c>
      <c r="E368" s="24"/>
      <c r="F368" s="24">
        <f>SUM(C368+D368)</f>
        <v>0</v>
      </c>
      <c r="G368" s="24">
        <v>50000</v>
      </c>
      <c r="H368" s="24">
        <v>0</v>
      </c>
      <c r="I368" s="24">
        <v>0</v>
      </c>
      <c r="J368" s="24">
        <v>0</v>
      </c>
      <c r="K368" s="158">
        <f t="shared" ref="K368:K370" si="183">SUM(F368:J368)</f>
        <v>50000</v>
      </c>
      <c r="L368" s="24">
        <v>0</v>
      </c>
      <c r="M368" s="24">
        <v>0</v>
      </c>
      <c r="N368" s="24">
        <v>0</v>
      </c>
      <c r="O368" s="24">
        <v>0</v>
      </c>
      <c r="P368" s="171">
        <v>0</v>
      </c>
      <c r="Q368" s="171">
        <v>0</v>
      </c>
    </row>
    <row r="369" spans="1:236" ht="20.100000000000001" hidden="1" customHeight="1">
      <c r="A369" s="21">
        <v>482231</v>
      </c>
      <c r="B369" s="23" t="s">
        <v>298</v>
      </c>
      <c r="C369" s="24">
        <v>0</v>
      </c>
      <c r="D369" s="24">
        <v>0</v>
      </c>
      <c r="E369" s="24"/>
      <c r="F369" s="24">
        <f>SUM(C369+D369)</f>
        <v>0</v>
      </c>
      <c r="G369" s="24">
        <v>50000</v>
      </c>
      <c r="H369" s="24">
        <v>50000</v>
      </c>
      <c r="I369" s="24">
        <v>0</v>
      </c>
      <c r="J369" s="24">
        <v>0</v>
      </c>
      <c r="K369" s="158">
        <f t="shared" si="183"/>
        <v>100000</v>
      </c>
      <c r="L369" s="24">
        <v>0</v>
      </c>
      <c r="M369" s="24">
        <v>0</v>
      </c>
      <c r="N369" s="24">
        <v>0</v>
      </c>
      <c r="O369" s="24">
        <v>0</v>
      </c>
      <c r="P369" s="24">
        <v>0</v>
      </c>
      <c r="Q369" s="24">
        <v>0</v>
      </c>
    </row>
    <row r="370" spans="1:236" ht="20.100000000000001" hidden="1" customHeight="1">
      <c r="A370" s="21">
        <v>482251</v>
      </c>
      <c r="B370" s="23" t="s">
        <v>299</v>
      </c>
      <c r="C370" s="24">
        <v>0</v>
      </c>
      <c r="D370" s="24">
        <v>0</v>
      </c>
      <c r="E370" s="24"/>
      <c r="F370" s="24">
        <f>SUM(C370+D370)</f>
        <v>0</v>
      </c>
      <c r="G370" s="24">
        <v>0</v>
      </c>
      <c r="H370" s="24">
        <v>0</v>
      </c>
      <c r="I370" s="24">
        <v>0</v>
      </c>
      <c r="J370" s="24">
        <v>0</v>
      </c>
      <c r="K370" s="158">
        <f t="shared" si="183"/>
        <v>0</v>
      </c>
      <c r="L370" s="24">
        <v>0</v>
      </c>
      <c r="M370" s="24">
        <v>0</v>
      </c>
      <c r="N370" s="24">
        <v>0</v>
      </c>
      <c r="O370" s="24">
        <v>0</v>
      </c>
      <c r="P370" s="24">
        <v>0</v>
      </c>
      <c r="Q370" s="24">
        <v>0</v>
      </c>
    </row>
    <row r="371" spans="1:236" ht="20.100000000000001" hidden="1" customHeight="1">
      <c r="A371" s="21">
        <v>482300</v>
      </c>
      <c r="B371" s="23" t="s">
        <v>300</v>
      </c>
      <c r="C371" s="24">
        <f>SUM(D371:K371)</f>
        <v>0</v>
      </c>
      <c r="D371" s="24"/>
      <c r="E371" s="24"/>
      <c r="F371" s="24"/>
      <c r="G371" s="24"/>
      <c r="H371" s="24"/>
      <c r="I371" s="24"/>
      <c r="J371" s="24"/>
      <c r="K371" s="147"/>
      <c r="L371" s="24"/>
      <c r="M371" s="24"/>
      <c r="N371" s="24"/>
      <c r="O371" s="24"/>
      <c r="P371" s="24"/>
      <c r="Q371" s="24"/>
    </row>
    <row r="372" spans="1:236" ht="20.100000000000001" customHeight="1">
      <c r="A372" s="226">
        <v>482300</v>
      </c>
      <c r="B372" s="227" t="s">
        <v>426</v>
      </c>
      <c r="C372" s="20">
        <v>51000</v>
      </c>
      <c r="D372" s="20">
        <v>0</v>
      </c>
      <c r="E372" s="20">
        <v>0</v>
      </c>
      <c r="F372" s="20">
        <f t="shared" ref="F372" si="184">SUM(C372:E372)</f>
        <v>51000</v>
      </c>
      <c r="G372" s="20">
        <v>73000</v>
      </c>
      <c r="H372" s="20">
        <v>0</v>
      </c>
      <c r="I372" s="20">
        <v>0</v>
      </c>
      <c r="J372" s="20">
        <v>0</v>
      </c>
      <c r="K372" s="146">
        <f t="shared" ref="K372" si="185">SUM(F372:J372)</f>
        <v>124000</v>
      </c>
      <c r="L372" s="20">
        <v>0</v>
      </c>
      <c r="M372" s="20">
        <v>0</v>
      </c>
      <c r="N372" s="20">
        <v>0</v>
      </c>
      <c r="O372" s="20">
        <v>0</v>
      </c>
      <c r="P372" s="20">
        <v>0</v>
      </c>
      <c r="Q372" s="181">
        <f t="shared" ref="Q372" si="186">SUM(K372+P372)</f>
        <v>124000</v>
      </c>
    </row>
    <row r="373" spans="1:236" s="84" customFormat="1" ht="20.100000000000001" customHeight="1">
      <c r="A373" s="75">
        <v>483000</v>
      </c>
      <c r="B373" s="76" t="s">
        <v>368</v>
      </c>
      <c r="C373" s="95">
        <f>SUM(C374)</f>
        <v>0</v>
      </c>
      <c r="D373" s="95">
        <f t="shared" ref="D373:Q373" si="187">SUM(D374)</f>
        <v>0</v>
      </c>
      <c r="E373" s="95">
        <f t="shared" si="187"/>
        <v>0</v>
      </c>
      <c r="F373" s="95">
        <f t="shared" si="187"/>
        <v>0</v>
      </c>
      <c r="G373" s="95">
        <f t="shared" si="187"/>
        <v>0</v>
      </c>
      <c r="H373" s="95">
        <f t="shared" si="187"/>
        <v>0</v>
      </c>
      <c r="I373" s="95">
        <f t="shared" si="187"/>
        <v>0</v>
      </c>
      <c r="J373" s="95">
        <f t="shared" si="187"/>
        <v>0</v>
      </c>
      <c r="K373" s="161">
        <f t="shared" si="187"/>
        <v>0</v>
      </c>
      <c r="L373" s="95">
        <f t="shared" si="187"/>
        <v>0</v>
      </c>
      <c r="M373" s="95">
        <f t="shared" si="187"/>
        <v>0</v>
      </c>
      <c r="N373" s="95">
        <f t="shared" si="187"/>
        <v>0</v>
      </c>
      <c r="O373" s="95">
        <f t="shared" si="187"/>
        <v>0</v>
      </c>
      <c r="P373" s="202">
        <f t="shared" si="187"/>
        <v>0</v>
      </c>
      <c r="Q373" s="202">
        <f t="shared" si="187"/>
        <v>0</v>
      </c>
      <c r="R373" s="134"/>
      <c r="S373" s="134"/>
      <c r="T373" s="134"/>
      <c r="U373" s="134"/>
      <c r="V373" s="134"/>
      <c r="W373" s="134"/>
      <c r="X373" s="83"/>
      <c r="Y373" s="83"/>
      <c r="Z373" s="83"/>
      <c r="AA373" s="83"/>
      <c r="AB373" s="83"/>
      <c r="AC373" s="83"/>
      <c r="AD373" s="83"/>
      <c r="AE373" s="83"/>
      <c r="AF373" s="83"/>
      <c r="AG373" s="83"/>
      <c r="AH373" s="83"/>
      <c r="AI373" s="83"/>
      <c r="AJ373" s="83"/>
      <c r="AK373" s="83"/>
      <c r="AL373" s="83"/>
      <c r="AM373" s="83"/>
      <c r="AN373" s="83"/>
      <c r="AO373" s="83"/>
      <c r="AP373" s="83"/>
      <c r="AQ373" s="83"/>
      <c r="AR373" s="83"/>
      <c r="AS373" s="83"/>
      <c r="AT373" s="83"/>
      <c r="AU373" s="83"/>
      <c r="AV373" s="83"/>
      <c r="AW373" s="83"/>
      <c r="AX373" s="83"/>
      <c r="AY373" s="83"/>
      <c r="AZ373" s="83"/>
      <c r="BA373" s="83"/>
      <c r="BB373" s="83"/>
      <c r="BC373" s="83"/>
      <c r="BD373" s="83"/>
      <c r="BE373" s="83"/>
      <c r="BF373" s="83"/>
      <c r="BG373" s="83"/>
      <c r="BH373" s="83"/>
      <c r="BI373" s="83"/>
      <c r="BJ373" s="83"/>
      <c r="BK373" s="83"/>
      <c r="BL373" s="83"/>
      <c r="BM373" s="83"/>
      <c r="BN373" s="83"/>
      <c r="BO373" s="83"/>
      <c r="BP373" s="83"/>
      <c r="BQ373" s="83"/>
      <c r="BR373" s="83"/>
      <c r="BS373" s="83"/>
      <c r="BT373" s="83"/>
      <c r="BU373" s="83"/>
      <c r="BV373" s="83"/>
      <c r="BW373" s="83"/>
      <c r="BX373" s="83"/>
      <c r="BY373" s="83"/>
      <c r="BZ373" s="83"/>
      <c r="CA373" s="83"/>
      <c r="CB373" s="83"/>
      <c r="CC373" s="83"/>
      <c r="CD373" s="83"/>
      <c r="CE373" s="83"/>
      <c r="CF373" s="83"/>
      <c r="CG373" s="83"/>
      <c r="CH373" s="83"/>
      <c r="CI373" s="83"/>
      <c r="CJ373" s="83"/>
      <c r="CK373" s="83"/>
      <c r="CL373" s="83"/>
      <c r="CM373" s="83"/>
      <c r="CN373" s="83"/>
      <c r="CO373" s="83"/>
      <c r="CP373" s="83"/>
      <c r="CQ373" s="83"/>
      <c r="CR373" s="83"/>
      <c r="CS373" s="83"/>
      <c r="CT373" s="83"/>
      <c r="CU373" s="83"/>
      <c r="CV373" s="83"/>
      <c r="CW373" s="83"/>
      <c r="CX373" s="83"/>
      <c r="CY373" s="83"/>
      <c r="CZ373" s="83"/>
      <c r="DA373" s="83"/>
      <c r="DB373" s="83"/>
      <c r="DC373" s="83"/>
      <c r="DD373" s="83"/>
      <c r="DE373" s="83"/>
      <c r="DF373" s="83"/>
      <c r="DG373" s="83"/>
      <c r="DH373" s="83"/>
      <c r="DI373" s="83"/>
      <c r="DJ373" s="83"/>
      <c r="DK373" s="83"/>
      <c r="DL373" s="83"/>
      <c r="DM373" s="83"/>
      <c r="DN373" s="83"/>
      <c r="DO373" s="83"/>
      <c r="DP373" s="83"/>
      <c r="DQ373" s="83"/>
      <c r="DR373" s="83"/>
      <c r="DS373" s="83"/>
      <c r="DT373" s="83"/>
      <c r="DU373" s="83"/>
      <c r="DV373" s="83"/>
      <c r="DW373" s="83"/>
      <c r="DX373" s="83"/>
      <c r="DY373" s="83"/>
      <c r="DZ373" s="83"/>
      <c r="EA373" s="83"/>
      <c r="EB373" s="83"/>
      <c r="EC373" s="83"/>
      <c r="ED373" s="83"/>
      <c r="EE373" s="83"/>
      <c r="EF373" s="83"/>
      <c r="EG373" s="83"/>
      <c r="EH373" s="83"/>
      <c r="EI373" s="83"/>
      <c r="EJ373" s="83"/>
      <c r="EK373" s="83"/>
      <c r="EL373" s="83"/>
      <c r="EM373" s="83"/>
      <c r="EN373" s="83"/>
      <c r="EO373" s="83"/>
      <c r="EP373" s="83"/>
      <c r="EQ373" s="83"/>
      <c r="ER373" s="83"/>
      <c r="ES373" s="83"/>
      <c r="ET373" s="83"/>
      <c r="EU373" s="83"/>
      <c r="EV373" s="83"/>
      <c r="EW373" s="83"/>
      <c r="EX373" s="83"/>
      <c r="EY373" s="83"/>
      <c r="EZ373" s="83"/>
      <c r="FA373" s="83"/>
      <c r="FB373" s="83"/>
      <c r="FC373" s="83"/>
      <c r="FD373" s="83"/>
      <c r="FE373" s="83"/>
      <c r="FF373" s="83"/>
      <c r="FG373" s="83"/>
      <c r="FH373" s="83"/>
      <c r="FI373" s="83"/>
      <c r="FJ373" s="83"/>
      <c r="FK373" s="83"/>
      <c r="FL373" s="83"/>
      <c r="FM373" s="83"/>
      <c r="FN373" s="83"/>
      <c r="FO373" s="83"/>
      <c r="FP373" s="83"/>
      <c r="FQ373" s="83"/>
      <c r="FR373" s="83"/>
      <c r="FS373" s="83"/>
      <c r="FT373" s="83"/>
      <c r="FU373" s="83"/>
      <c r="FV373" s="83"/>
      <c r="FW373" s="83"/>
      <c r="FX373" s="83"/>
      <c r="FY373" s="83"/>
      <c r="FZ373" s="83"/>
      <c r="GA373" s="83"/>
      <c r="GB373" s="83"/>
      <c r="GC373" s="83"/>
      <c r="GD373" s="83"/>
      <c r="GE373" s="83"/>
      <c r="GF373" s="83"/>
      <c r="GG373" s="83"/>
      <c r="GH373" s="83"/>
      <c r="GI373" s="83"/>
      <c r="GJ373" s="83"/>
      <c r="GK373" s="83"/>
      <c r="GL373" s="83"/>
      <c r="GM373" s="83"/>
      <c r="GN373" s="83"/>
      <c r="GO373" s="83"/>
      <c r="GP373" s="83"/>
      <c r="GQ373" s="83"/>
      <c r="GR373" s="83"/>
      <c r="GS373" s="83"/>
      <c r="GT373" s="83"/>
      <c r="GU373" s="83"/>
      <c r="GV373" s="83"/>
      <c r="GW373" s="83"/>
      <c r="GX373" s="83"/>
      <c r="GY373" s="83"/>
      <c r="GZ373" s="83"/>
      <c r="HA373" s="83"/>
      <c r="HB373" s="83"/>
      <c r="HC373" s="83"/>
      <c r="HD373" s="83"/>
      <c r="HE373" s="83"/>
      <c r="HF373" s="83"/>
      <c r="HG373" s="83"/>
      <c r="HH373" s="83"/>
      <c r="HI373" s="83"/>
      <c r="HJ373" s="83"/>
      <c r="HK373" s="83"/>
      <c r="HL373" s="83"/>
      <c r="HM373" s="83"/>
      <c r="HN373" s="83"/>
      <c r="HO373" s="83"/>
      <c r="HP373" s="83"/>
      <c r="HQ373" s="83"/>
      <c r="HR373" s="83"/>
      <c r="HS373" s="83"/>
      <c r="HT373" s="83"/>
      <c r="HU373" s="83"/>
      <c r="HV373" s="83"/>
      <c r="HW373" s="83"/>
      <c r="HX373" s="83"/>
      <c r="HY373" s="83"/>
      <c r="HZ373" s="83"/>
      <c r="IA373" s="83"/>
      <c r="IB373" s="83"/>
    </row>
    <row r="374" spans="1:236" s="50" customFormat="1" ht="20.100000000000001" customHeight="1">
      <c r="A374" s="65">
        <v>483100</v>
      </c>
      <c r="B374" s="66" t="s">
        <v>301</v>
      </c>
      <c r="C374" s="67">
        <v>0</v>
      </c>
      <c r="D374" s="67">
        <v>0</v>
      </c>
      <c r="E374" s="67">
        <v>0</v>
      </c>
      <c r="F374" s="20">
        <f t="shared" ref="F374" si="188">SUM(C374:E374)</f>
        <v>0</v>
      </c>
      <c r="G374" s="67">
        <v>0</v>
      </c>
      <c r="H374" s="67">
        <v>0</v>
      </c>
      <c r="I374" s="67">
        <f t="shared" ref="I374" si="189">SUM(I375)</f>
        <v>0</v>
      </c>
      <c r="J374" s="67">
        <v>0</v>
      </c>
      <c r="K374" s="146">
        <f t="shared" ref="K374" si="190">SUM(F374:J374)</f>
        <v>0</v>
      </c>
      <c r="L374" s="67">
        <v>0</v>
      </c>
      <c r="M374" s="67">
        <v>0</v>
      </c>
      <c r="N374" s="67">
        <v>0</v>
      </c>
      <c r="O374" s="193">
        <v>0</v>
      </c>
      <c r="P374" s="186">
        <f>SUM(L374:O374)</f>
        <v>0</v>
      </c>
      <c r="Q374" s="181">
        <f>SUM(K374+P374)</f>
        <v>0</v>
      </c>
      <c r="R374" s="135"/>
      <c r="S374" s="135"/>
      <c r="T374" s="135"/>
      <c r="U374" s="135"/>
      <c r="V374" s="135"/>
      <c r="W374" s="135"/>
      <c r="X374" s="49"/>
      <c r="Y374" s="49"/>
      <c r="Z374" s="49"/>
      <c r="AA374" s="49"/>
      <c r="AB374" s="49"/>
      <c r="AC374" s="49"/>
      <c r="AD374" s="49"/>
      <c r="AE374" s="49"/>
      <c r="AF374" s="49"/>
      <c r="AG374" s="49"/>
      <c r="AH374" s="49"/>
      <c r="AI374" s="49"/>
      <c r="AJ374" s="49"/>
      <c r="AK374" s="49"/>
      <c r="AL374" s="49"/>
      <c r="AM374" s="49"/>
      <c r="AN374" s="49"/>
      <c r="AO374" s="49"/>
      <c r="AP374" s="49"/>
      <c r="AQ374" s="49"/>
      <c r="AR374" s="49"/>
      <c r="AS374" s="49"/>
      <c r="AT374" s="49"/>
      <c r="AU374" s="49"/>
      <c r="AV374" s="49"/>
      <c r="AW374" s="49"/>
      <c r="AX374" s="49"/>
      <c r="AY374" s="49"/>
      <c r="AZ374" s="49"/>
      <c r="BA374" s="49"/>
      <c r="BB374" s="49"/>
      <c r="BC374" s="49"/>
      <c r="BD374" s="49"/>
      <c r="BE374" s="49"/>
      <c r="BF374" s="49"/>
      <c r="BG374" s="49"/>
      <c r="BH374" s="49"/>
      <c r="BI374" s="49"/>
      <c r="BJ374" s="49"/>
      <c r="BK374" s="49"/>
      <c r="BL374" s="49"/>
      <c r="BM374" s="49"/>
      <c r="BN374" s="49"/>
      <c r="BO374" s="49"/>
      <c r="BP374" s="49"/>
      <c r="BQ374" s="49"/>
      <c r="BR374" s="49"/>
      <c r="BS374" s="49"/>
      <c r="BT374" s="49"/>
      <c r="BU374" s="49"/>
      <c r="BV374" s="49"/>
      <c r="BW374" s="49"/>
      <c r="BX374" s="49"/>
      <c r="BY374" s="49"/>
      <c r="BZ374" s="49"/>
      <c r="CA374" s="49"/>
      <c r="CB374" s="49"/>
      <c r="CC374" s="49"/>
      <c r="CD374" s="49"/>
      <c r="CE374" s="49"/>
      <c r="CF374" s="49"/>
      <c r="CG374" s="49"/>
      <c r="CH374" s="49"/>
      <c r="CI374" s="49"/>
      <c r="CJ374" s="49"/>
      <c r="CK374" s="49"/>
      <c r="CL374" s="49"/>
      <c r="CM374" s="49"/>
      <c r="CN374" s="49"/>
      <c r="CO374" s="49"/>
      <c r="CP374" s="49"/>
      <c r="CQ374" s="49"/>
      <c r="CR374" s="49"/>
      <c r="CS374" s="49"/>
      <c r="CT374" s="49"/>
      <c r="CU374" s="49"/>
      <c r="CV374" s="49"/>
      <c r="CW374" s="49"/>
      <c r="CX374" s="49"/>
      <c r="CY374" s="49"/>
      <c r="CZ374" s="49"/>
      <c r="DA374" s="49"/>
      <c r="DB374" s="49"/>
      <c r="DC374" s="49"/>
      <c r="DD374" s="49"/>
      <c r="DE374" s="49"/>
      <c r="DF374" s="49"/>
      <c r="DG374" s="49"/>
      <c r="DH374" s="49"/>
      <c r="DI374" s="49"/>
      <c r="DJ374" s="49"/>
      <c r="DK374" s="49"/>
      <c r="DL374" s="49"/>
      <c r="DM374" s="49"/>
      <c r="DN374" s="49"/>
      <c r="DO374" s="49"/>
      <c r="DP374" s="49"/>
      <c r="DQ374" s="49"/>
      <c r="DR374" s="49"/>
      <c r="DS374" s="49"/>
      <c r="DT374" s="49"/>
      <c r="DU374" s="49"/>
      <c r="DV374" s="49"/>
      <c r="DW374" s="49"/>
      <c r="DX374" s="49"/>
      <c r="DY374" s="49"/>
      <c r="DZ374" s="49"/>
      <c r="EA374" s="49"/>
      <c r="EB374" s="49"/>
      <c r="EC374" s="49"/>
      <c r="ED374" s="49"/>
      <c r="EE374" s="49"/>
      <c r="EF374" s="49"/>
      <c r="EG374" s="49"/>
      <c r="EH374" s="49"/>
      <c r="EI374" s="49"/>
      <c r="EJ374" s="49"/>
      <c r="EK374" s="49"/>
      <c r="EL374" s="49"/>
      <c r="EM374" s="49"/>
      <c r="EN374" s="49"/>
      <c r="EO374" s="49"/>
      <c r="EP374" s="49"/>
      <c r="EQ374" s="49"/>
      <c r="ER374" s="49"/>
      <c r="ES374" s="49"/>
      <c r="ET374" s="49"/>
      <c r="EU374" s="49"/>
      <c r="EV374" s="49"/>
      <c r="EW374" s="49"/>
      <c r="EX374" s="49"/>
      <c r="EY374" s="49"/>
      <c r="EZ374" s="49"/>
      <c r="FA374" s="49"/>
      <c r="FB374" s="49"/>
      <c r="FC374" s="49"/>
      <c r="FD374" s="49"/>
      <c r="FE374" s="49"/>
      <c r="FF374" s="49"/>
      <c r="FG374" s="49"/>
      <c r="FH374" s="49"/>
      <c r="FI374" s="49"/>
      <c r="FJ374" s="49"/>
      <c r="FK374" s="49"/>
      <c r="FL374" s="49"/>
      <c r="FM374" s="49"/>
      <c r="FN374" s="49"/>
      <c r="FO374" s="49"/>
      <c r="FP374" s="49"/>
      <c r="FQ374" s="49"/>
      <c r="FR374" s="49"/>
      <c r="FS374" s="49"/>
      <c r="FT374" s="49"/>
      <c r="FU374" s="49"/>
      <c r="FV374" s="49"/>
      <c r="FW374" s="49"/>
      <c r="FX374" s="49"/>
      <c r="FY374" s="49"/>
      <c r="FZ374" s="49"/>
      <c r="GA374" s="49"/>
      <c r="GB374" s="49"/>
      <c r="GC374" s="49"/>
      <c r="GD374" s="49"/>
      <c r="GE374" s="49"/>
      <c r="GF374" s="49"/>
      <c r="GG374" s="49"/>
      <c r="GH374" s="49"/>
      <c r="GI374" s="49"/>
      <c r="GJ374" s="49"/>
      <c r="GK374" s="49"/>
      <c r="GL374" s="49"/>
      <c r="GM374" s="49"/>
      <c r="GN374" s="49"/>
      <c r="GO374" s="49"/>
      <c r="GP374" s="49"/>
      <c r="GQ374" s="49"/>
      <c r="GR374" s="49"/>
      <c r="GS374" s="49"/>
      <c r="GT374" s="49"/>
      <c r="GU374" s="49"/>
      <c r="GV374" s="49"/>
      <c r="GW374" s="49"/>
      <c r="GX374" s="49"/>
      <c r="GY374" s="49"/>
      <c r="GZ374" s="49"/>
      <c r="HA374" s="49"/>
      <c r="HB374" s="49"/>
      <c r="HC374" s="49"/>
      <c r="HD374" s="49"/>
      <c r="HE374" s="49"/>
      <c r="HF374" s="49"/>
      <c r="HG374" s="49"/>
      <c r="HH374" s="49"/>
      <c r="HI374" s="49"/>
      <c r="HJ374" s="49"/>
      <c r="HK374" s="49"/>
      <c r="HL374" s="49"/>
      <c r="HM374" s="49"/>
      <c r="HN374" s="49"/>
      <c r="HO374" s="49"/>
      <c r="HP374" s="49"/>
      <c r="HQ374" s="49"/>
      <c r="HR374" s="49"/>
      <c r="HS374" s="49"/>
      <c r="HT374" s="49"/>
      <c r="HU374" s="49"/>
      <c r="HV374" s="49"/>
      <c r="HW374" s="49"/>
      <c r="HX374" s="49"/>
      <c r="HY374" s="49"/>
      <c r="HZ374" s="49"/>
      <c r="IA374" s="49"/>
      <c r="IB374" s="49"/>
    </row>
    <row r="375" spans="1:236" ht="20.25" hidden="1" customHeight="1">
      <c r="A375" s="22">
        <v>483111</v>
      </c>
      <c r="B375" s="28" t="s">
        <v>301</v>
      </c>
      <c r="C375" s="24">
        <v>0</v>
      </c>
      <c r="D375" s="24">
        <v>0</v>
      </c>
      <c r="E375" s="24"/>
      <c r="F375" s="24">
        <f>SUM(C375+D375)</f>
        <v>0</v>
      </c>
      <c r="G375" s="24">
        <v>50000</v>
      </c>
      <c r="H375" s="24">
        <v>0</v>
      </c>
      <c r="I375" s="24">
        <v>0</v>
      </c>
      <c r="J375" s="24">
        <v>0</v>
      </c>
      <c r="K375" s="158">
        <f>SUM(F375:J375)</f>
        <v>50000</v>
      </c>
      <c r="L375" s="24">
        <v>0</v>
      </c>
      <c r="M375" s="24">
        <v>0</v>
      </c>
      <c r="N375" s="24">
        <v>0</v>
      </c>
      <c r="O375" s="118">
        <v>0</v>
      </c>
      <c r="P375" s="187">
        <v>0</v>
      </c>
      <c r="Q375" s="187">
        <v>0</v>
      </c>
    </row>
    <row r="376" spans="1:236" s="84" customFormat="1" ht="31.5" customHeight="1">
      <c r="A376" s="75">
        <v>485000</v>
      </c>
      <c r="B376" s="76" t="s">
        <v>369</v>
      </c>
      <c r="C376" s="77">
        <f t="shared" ref="C376:Q377" si="191">SUM(C377)</f>
        <v>0</v>
      </c>
      <c r="D376" s="77">
        <f t="shared" si="191"/>
        <v>0</v>
      </c>
      <c r="E376" s="77">
        <f t="shared" si="191"/>
        <v>0</v>
      </c>
      <c r="F376" s="77">
        <f t="shared" si="191"/>
        <v>0</v>
      </c>
      <c r="G376" s="77">
        <f t="shared" si="191"/>
        <v>0</v>
      </c>
      <c r="H376" s="77">
        <f t="shared" si="191"/>
        <v>0</v>
      </c>
      <c r="I376" s="77">
        <f t="shared" si="191"/>
        <v>0</v>
      </c>
      <c r="J376" s="77">
        <f t="shared" si="191"/>
        <v>0</v>
      </c>
      <c r="K376" s="159">
        <f t="shared" si="191"/>
        <v>0</v>
      </c>
      <c r="L376" s="77">
        <f t="shared" si="191"/>
        <v>0</v>
      </c>
      <c r="M376" s="77">
        <f t="shared" si="191"/>
        <v>0</v>
      </c>
      <c r="N376" s="77">
        <f t="shared" si="191"/>
        <v>0</v>
      </c>
      <c r="O376" s="178">
        <f t="shared" si="191"/>
        <v>0</v>
      </c>
      <c r="P376" s="188">
        <f t="shared" si="191"/>
        <v>0</v>
      </c>
      <c r="Q376" s="188">
        <f t="shared" si="191"/>
        <v>0</v>
      </c>
      <c r="R376" s="134"/>
      <c r="S376" s="134"/>
      <c r="T376" s="134"/>
      <c r="U376" s="134"/>
      <c r="V376" s="134"/>
      <c r="W376" s="134"/>
      <c r="X376" s="83"/>
      <c r="Y376" s="83"/>
      <c r="Z376" s="83"/>
      <c r="AA376" s="83"/>
      <c r="AB376" s="83"/>
      <c r="AC376" s="83"/>
      <c r="AD376" s="83"/>
      <c r="AE376" s="83"/>
      <c r="AF376" s="83"/>
      <c r="AG376" s="83"/>
      <c r="AH376" s="83"/>
      <c r="AI376" s="83"/>
      <c r="AJ376" s="83"/>
      <c r="AK376" s="83"/>
      <c r="AL376" s="83"/>
      <c r="AM376" s="83"/>
      <c r="AN376" s="83"/>
      <c r="AO376" s="83"/>
      <c r="AP376" s="83"/>
      <c r="AQ376" s="83"/>
      <c r="AR376" s="83"/>
      <c r="AS376" s="83"/>
      <c r="AT376" s="83"/>
      <c r="AU376" s="83"/>
      <c r="AV376" s="83"/>
      <c r="AW376" s="83"/>
      <c r="AX376" s="83"/>
      <c r="AY376" s="83"/>
      <c r="AZ376" s="83"/>
      <c r="BA376" s="83"/>
      <c r="BB376" s="83"/>
      <c r="BC376" s="83"/>
      <c r="BD376" s="83"/>
      <c r="BE376" s="83"/>
      <c r="BF376" s="83"/>
      <c r="BG376" s="83"/>
      <c r="BH376" s="83"/>
      <c r="BI376" s="83"/>
      <c r="BJ376" s="83"/>
      <c r="BK376" s="83"/>
      <c r="BL376" s="83"/>
      <c r="BM376" s="83"/>
      <c r="BN376" s="83"/>
      <c r="BO376" s="83"/>
      <c r="BP376" s="83"/>
      <c r="BQ376" s="83"/>
      <c r="BR376" s="83"/>
      <c r="BS376" s="83"/>
      <c r="BT376" s="83"/>
      <c r="BU376" s="83"/>
      <c r="BV376" s="83"/>
      <c r="BW376" s="83"/>
      <c r="BX376" s="83"/>
      <c r="BY376" s="83"/>
      <c r="BZ376" s="83"/>
      <c r="CA376" s="83"/>
      <c r="CB376" s="83"/>
      <c r="CC376" s="83"/>
      <c r="CD376" s="83"/>
      <c r="CE376" s="83"/>
      <c r="CF376" s="83"/>
      <c r="CG376" s="83"/>
      <c r="CH376" s="83"/>
      <c r="CI376" s="83"/>
      <c r="CJ376" s="83"/>
      <c r="CK376" s="83"/>
      <c r="CL376" s="83"/>
      <c r="CM376" s="83"/>
      <c r="CN376" s="83"/>
      <c r="CO376" s="83"/>
      <c r="CP376" s="83"/>
      <c r="CQ376" s="83"/>
      <c r="CR376" s="83"/>
      <c r="CS376" s="83"/>
      <c r="CT376" s="83"/>
      <c r="CU376" s="83"/>
      <c r="CV376" s="83"/>
      <c r="CW376" s="83"/>
      <c r="CX376" s="83"/>
      <c r="CY376" s="83"/>
      <c r="CZ376" s="83"/>
      <c r="DA376" s="83"/>
      <c r="DB376" s="83"/>
      <c r="DC376" s="83"/>
      <c r="DD376" s="83"/>
      <c r="DE376" s="83"/>
      <c r="DF376" s="83"/>
      <c r="DG376" s="83"/>
      <c r="DH376" s="83"/>
      <c r="DI376" s="83"/>
      <c r="DJ376" s="83"/>
      <c r="DK376" s="83"/>
      <c r="DL376" s="83"/>
      <c r="DM376" s="83"/>
      <c r="DN376" s="83"/>
      <c r="DO376" s="83"/>
      <c r="DP376" s="83"/>
      <c r="DQ376" s="83"/>
      <c r="DR376" s="83"/>
      <c r="DS376" s="83"/>
      <c r="DT376" s="83"/>
      <c r="DU376" s="83"/>
      <c r="DV376" s="83"/>
      <c r="DW376" s="83"/>
      <c r="DX376" s="83"/>
      <c r="DY376" s="83"/>
      <c r="DZ376" s="83"/>
      <c r="EA376" s="83"/>
      <c r="EB376" s="83"/>
      <c r="EC376" s="83"/>
      <c r="ED376" s="83"/>
      <c r="EE376" s="83"/>
      <c r="EF376" s="83"/>
      <c r="EG376" s="83"/>
      <c r="EH376" s="83"/>
      <c r="EI376" s="83"/>
      <c r="EJ376" s="83"/>
      <c r="EK376" s="83"/>
      <c r="EL376" s="83"/>
      <c r="EM376" s="83"/>
      <c r="EN376" s="83"/>
      <c r="EO376" s="83"/>
      <c r="EP376" s="83"/>
      <c r="EQ376" s="83"/>
      <c r="ER376" s="83"/>
      <c r="ES376" s="83"/>
      <c r="ET376" s="83"/>
      <c r="EU376" s="83"/>
      <c r="EV376" s="83"/>
      <c r="EW376" s="83"/>
      <c r="EX376" s="83"/>
      <c r="EY376" s="83"/>
      <c r="EZ376" s="83"/>
      <c r="FA376" s="83"/>
      <c r="FB376" s="83"/>
      <c r="FC376" s="83"/>
      <c r="FD376" s="83"/>
      <c r="FE376" s="83"/>
      <c r="FF376" s="83"/>
      <c r="FG376" s="83"/>
      <c r="FH376" s="83"/>
      <c r="FI376" s="83"/>
      <c r="FJ376" s="83"/>
      <c r="FK376" s="83"/>
      <c r="FL376" s="83"/>
      <c r="FM376" s="83"/>
      <c r="FN376" s="83"/>
      <c r="FO376" s="83"/>
      <c r="FP376" s="83"/>
      <c r="FQ376" s="83"/>
      <c r="FR376" s="83"/>
      <c r="FS376" s="83"/>
      <c r="FT376" s="83"/>
      <c r="FU376" s="83"/>
      <c r="FV376" s="83"/>
      <c r="FW376" s="83"/>
      <c r="FX376" s="83"/>
      <c r="FY376" s="83"/>
      <c r="FZ376" s="83"/>
      <c r="GA376" s="83"/>
      <c r="GB376" s="83"/>
      <c r="GC376" s="83"/>
      <c r="GD376" s="83"/>
      <c r="GE376" s="83"/>
      <c r="GF376" s="83"/>
      <c r="GG376" s="83"/>
      <c r="GH376" s="83"/>
      <c r="GI376" s="83"/>
      <c r="GJ376" s="83"/>
      <c r="GK376" s="83"/>
      <c r="GL376" s="83"/>
      <c r="GM376" s="83"/>
      <c r="GN376" s="83"/>
      <c r="GO376" s="83"/>
      <c r="GP376" s="83"/>
      <c r="GQ376" s="83"/>
      <c r="GR376" s="83"/>
      <c r="GS376" s="83"/>
      <c r="GT376" s="83"/>
      <c r="GU376" s="83"/>
      <c r="GV376" s="83"/>
      <c r="GW376" s="83"/>
      <c r="GX376" s="83"/>
      <c r="GY376" s="83"/>
      <c r="GZ376" s="83"/>
      <c r="HA376" s="83"/>
      <c r="HB376" s="83"/>
      <c r="HC376" s="83"/>
      <c r="HD376" s="83"/>
      <c r="HE376" s="83"/>
      <c r="HF376" s="83"/>
      <c r="HG376" s="83"/>
      <c r="HH376" s="83"/>
      <c r="HI376" s="83"/>
      <c r="HJ376" s="83"/>
      <c r="HK376" s="83"/>
      <c r="HL376" s="83"/>
      <c r="HM376" s="83"/>
      <c r="HN376" s="83"/>
      <c r="HO376" s="83"/>
      <c r="HP376" s="83"/>
      <c r="HQ376" s="83"/>
      <c r="HR376" s="83"/>
      <c r="HS376" s="83"/>
      <c r="HT376" s="83"/>
      <c r="HU376" s="83"/>
      <c r="HV376" s="83"/>
      <c r="HW376" s="83"/>
      <c r="HX376" s="83"/>
      <c r="HY376" s="83"/>
      <c r="HZ376" s="83"/>
      <c r="IA376" s="83"/>
      <c r="IB376" s="83"/>
    </row>
    <row r="377" spans="1:236" ht="31.5" customHeight="1">
      <c r="A377" s="38">
        <v>485100</v>
      </c>
      <c r="B377" s="19" t="s">
        <v>302</v>
      </c>
      <c r="C377" s="20">
        <v>0</v>
      </c>
      <c r="D377" s="20">
        <v>0</v>
      </c>
      <c r="E377" s="20">
        <v>0</v>
      </c>
      <c r="F377" s="20">
        <f t="shared" ref="F377" si="192">SUM(C377:E377)</f>
        <v>0</v>
      </c>
      <c r="G377" s="20">
        <v>0</v>
      </c>
      <c r="H377" s="20">
        <v>0</v>
      </c>
      <c r="I377" s="20">
        <f t="shared" si="191"/>
        <v>0</v>
      </c>
      <c r="J377" s="20">
        <v>0</v>
      </c>
      <c r="K377" s="146">
        <f t="shared" si="191"/>
        <v>0</v>
      </c>
      <c r="L377" s="20">
        <v>0</v>
      </c>
      <c r="M377" s="20">
        <v>0</v>
      </c>
      <c r="N377" s="20">
        <v>0</v>
      </c>
      <c r="O377" s="120">
        <v>0</v>
      </c>
      <c r="P377" s="186">
        <f>SUM(L377:O377)</f>
        <v>0</v>
      </c>
      <c r="Q377" s="181">
        <f>SUM(K377+P377)</f>
        <v>0</v>
      </c>
    </row>
    <row r="378" spans="1:236" ht="20.100000000000001" hidden="1" customHeight="1">
      <c r="A378" s="22">
        <v>485119</v>
      </c>
      <c r="B378" s="23" t="s">
        <v>303</v>
      </c>
      <c r="C378" s="24">
        <f>SUM(D378:K378)</f>
        <v>0</v>
      </c>
      <c r="D378" s="24">
        <v>0</v>
      </c>
      <c r="E378" s="24"/>
      <c r="F378" s="24">
        <v>0</v>
      </c>
      <c r="G378" s="24">
        <v>0</v>
      </c>
      <c r="H378" s="24">
        <v>0</v>
      </c>
      <c r="I378" s="24">
        <v>0</v>
      </c>
      <c r="J378" s="24">
        <v>0</v>
      </c>
      <c r="K378" s="158">
        <f>SUM(F378:J378)</f>
        <v>0</v>
      </c>
      <c r="L378" s="24">
        <v>0</v>
      </c>
      <c r="M378" s="24">
        <v>0</v>
      </c>
      <c r="N378" s="24">
        <v>0</v>
      </c>
      <c r="O378" s="118">
        <v>0</v>
      </c>
      <c r="P378" s="187">
        <v>0</v>
      </c>
      <c r="Q378" s="187">
        <v>0</v>
      </c>
    </row>
    <row r="379" spans="1:236" ht="15.75" hidden="1" customHeight="1">
      <c r="A379" s="25" t="s">
        <v>3</v>
      </c>
      <c r="B379" s="39" t="s">
        <v>15</v>
      </c>
      <c r="C379" s="29">
        <v>4</v>
      </c>
      <c r="D379" s="29">
        <v>5</v>
      </c>
      <c r="E379" s="29"/>
      <c r="F379" s="29">
        <v>6</v>
      </c>
      <c r="G379" s="29">
        <v>7</v>
      </c>
      <c r="H379" s="29">
        <v>8</v>
      </c>
      <c r="I379" s="29">
        <v>9</v>
      </c>
      <c r="J379" s="29"/>
      <c r="K379" s="149">
        <v>9</v>
      </c>
      <c r="L379" s="29"/>
      <c r="M379" s="29"/>
      <c r="N379" s="29"/>
      <c r="O379" s="169"/>
      <c r="P379" s="190"/>
      <c r="Q379" s="190"/>
    </row>
    <row r="380" spans="1:236" ht="39.950000000000003" hidden="1" customHeight="1">
      <c r="A380" s="21">
        <v>489000</v>
      </c>
      <c r="B380" s="19" t="s">
        <v>304</v>
      </c>
      <c r="C380" s="20">
        <f t="shared" ref="C380:K380" si="193">SUM(C381)</f>
        <v>0</v>
      </c>
      <c r="D380" s="20">
        <f t="shared" si="193"/>
        <v>0</v>
      </c>
      <c r="E380" s="20"/>
      <c r="F380" s="20">
        <f t="shared" si="193"/>
        <v>0</v>
      </c>
      <c r="G380" s="20">
        <f t="shared" si="193"/>
        <v>0</v>
      </c>
      <c r="H380" s="20">
        <f t="shared" si="193"/>
        <v>0</v>
      </c>
      <c r="I380" s="20">
        <f t="shared" si="193"/>
        <v>0</v>
      </c>
      <c r="J380" s="20"/>
      <c r="K380" s="146">
        <f t="shared" si="193"/>
        <v>0</v>
      </c>
      <c r="L380" s="20"/>
      <c r="M380" s="20"/>
      <c r="N380" s="20"/>
      <c r="O380" s="120"/>
      <c r="P380" s="189"/>
      <c r="Q380" s="189"/>
    </row>
    <row r="381" spans="1:236" ht="20.100000000000001" hidden="1" customHeight="1">
      <c r="A381" s="22">
        <v>489100</v>
      </c>
      <c r="B381" s="23" t="s">
        <v>305</v>
      </c>
      <c r="C381" s="24">
        <f>SUM(D381:K381)</f>
        <v>0</v>
      </c>
      <c r="D381" s="24"/>
      <c r="E381" s="24"/>
      <c r="F381" s="24"/>
      <c r="G381" s="24"/>
      <c r="H381" s="24"/>
      <c r="I381" s="24"/>
      <c r="J381" s="24"/>
      <c r="K381" s="147"/>
      <c r="L381" s="24"/>
      <c r="M381" s="24"/>
      <c r="N381" s="24"/>
      <c r="O381" s="118"/>
      <c r="P381" s="187"/>
      <c r="Q381" s="187"/>
    </row>
    <row r="382" spans="1:236" s="89" customFormat="1" ht="31.5" customHeight="1">
      <c r="A382" s="85">
        <v>500000</v>
      </c>
      <c r="B382" s="86" t="s">
        <v>370</v>
      </c>
      <c r="C382" s="87">
        <f t="shared" ref="C382:K382" si="194">C383+C426</f>
        <v>0</v>
      </c>
      <c r="D382" s="87">
        <f t="shared" si="194"/>
        <v>0</v>
      </c>
      <c r="E382" s="87"/>
      <c r="F382" s="87">
        <f t="shared" si="194"/>
        <v>0</v>
      </c>
      <c r="G382" s="87">
        <f t="shared" si="194"/>
        <v>378000</v>
      </c>
      <c r="H382" s="87">
        <f t="shared" si="194"/>
        <v>335000</v>
      </c>
      <c r="I382" s="87">
        <f t="shared" si="194"/>
        <v>0</v>
      </c>
      <c r="J382" s="87">
        <f t="shared" si="194"/>
        <v>0</v>
      </c>
      <c r="K382" s="162">
        <f t="shared" si="194"/>
        <v>713000</v>
      </c>
      <c r="L382" s="87">
        <f t="shared" ref="L382:Q382" si="195">L383+L426</f>
        <v>0</v>
      </c>
      <c r="M382" s="87">
        <f t="shared" si="195"/>
        <v>0</v>
      </c>
      <c r="N382" s="87">
        <f t="shared" si="195"/>
        <v>0</v>
      </c>
      <c r="O382" s="199">
        <f t="shared" si="195"/>
        <v>17760000</v>
      </c>
      <c r="P382" s="203">
        <f t="shared" si="195"/>
        <v>17760000</v>
      </c>
      <c r="Q382" s="203">
        <f t="shared" si="195"/>
        <v>18473000</v>
      </c>
      <c r="R382" s="136"/>
      <c r="S382" s="136"/>
      <c r="T382" s="136"/>
      <c r="U382" s="136"/>
      <c r="V382" s="136"/>
      <c r="W382" s="136"/>
      <c r="X382" s="88"/>
      <c r="Y382" s="88"/>
      <c r="Z382" s="88"/>
      <c r="AA382" s="88"/>
      <c r="AB382" s="88"/>
      <c r="AC382" s="88"/>
      <c r="AD382" s="88"/>
      <c r="AE382" s="88"/>
      <c r="AF382" s="88"/>
      <c r="AG382" s="88"/>
      <c r="AH382" s="88"/>
      <c r="AI382" s="88"/>
      <c r="AJ382" s="88"/>
      <c r="AK382" s="88"/>
      <c r="AL382" s="88"/>
      <c r="AM382" s="88"/>
      <c r="AN382" s="88"/>
      <c r="AO382" s="88"/>
      <c r="AP382" s="88"/>
      <c r="AQ382" s="88"/>
      <c r="AR382" s="88"/>
      <c r="AS382" s="88"/>
      <c r="AT382" s="88"/>
      <c r="AU382" s="88"/>
      <c r="AV382" s="88"/>
      <c r="AW382" s="88"/>
      <c r="AX382" s="88"/>
      <c r="AY382" s="88"/>
      <c r="AZ382" s="88"/>
      <c r="BA382" s="88"/>
      <c r="BB382" s="88"/>
      <c r="BC382" s="88"/>
      <c r="BD382" s="88"/>
      <c r="BE382" s="88"/>
      <c r="BF382" s="88"/>
      <c r="BG382" s="88"/>
      <c r="BH382" s="88"/>
      <c r="BI382" s="88"/>
      <c r="BJ382" s="88"/>
      <c r="BK382" s="88"/>
      <c r="BL382" s="88"/>
      <c r="BM382" s="88"/>
      <c r="BN382" s="88"/>
      <c r="BO382" s="88"/>
      <c r="BP382" s="88"/>
      <c r="BQ382" s="88"/>
      <c r="BR382" s="88"/>
      <c r="BS382" s="88"/>
      <c r="BT382" s="88"/>
      <c r="BU382" s="88"/>
      <c r="BV382" s="88"/>
      <c r="BW382" s="88"/>
      <c r="BX382" s="88"/>
      <c r="BY382" s="88"/>
      <c r="BZ382" s="88"/>
      <c r="CA382" s="88"/>
      <c r="CB382" s="88"/>
      <c r="CC382" s="88"/>
      <c r="CD382" s="88"/>
      <c r="CE382" s="88"/>
      <c r="CF382" s="88"/>
      <c r="CG382" s="88"/>
      <c r="CH382" s="88"/>
      <c r="CI382" s="88"/>
      <c r="CJ382" s="88"/>
      <c r="CK382" s="88"/>
      <c r="CL382" s="88"/>
      <c r="CM382" s="88"/>
      <c r="CN382" s="88"/>
      <c r="CO382" s="88"/>
      <c r="CP382" s="88"/>
      <c r="CQ382" s="88"/>
      <c r="CR382" s="88"/>
      <c r="CS382" s="88"/>
      <c r="CT382" s="88"/>
      <c r="CU382" s="88"/>
      <c r="CV382" s="88"/>
      <c r="CW382" s="88"/>
      <c r="CX382" s="88"/>
      <c r="CY382" s="88"/>
      <c r="CZ382" s="88"/>
      <c r="DA382" s="88"/>
      <c r="DB382" s="88"/>
      <c r="DC382" s="88"/>
      <c r="DD382" s="88"/>
      <c r="DE382" s="88"/>
      <c r="DF382" s="88"/>
      <c r="DG382" s="88"/>
      <c r="DH382" s="88"/>
      <c r="DI382" s="88"/>
      <c r="DJ382" s="88"/>
      <c r="DK382" s="88"/>
      <c r="DL382" s="88"/>
      <c r="DM382" s="88"/>
      <c r="DN382" s="88"/>
      <c r="DO382" s="88"/>
      <c r="DP382" s="88"/>
      <c r="DQ382" s="88"/>
      <c r="DR382" s="88"/>
      <c r="DS382" s="88"/>
      <c r="DT382" s="88"/>
      <c r="DU382" s="88"/>
      <c r="DV382" s="88"/>
      <c r="DW382" s="88"/>
      <c r="DX382" s="88"/>
      <c r="DY382" s="88"/>
      <c r="DZ382" s="88"/>
      <c r="EA382" s="88"/>
      <c r="EB382" s="88"/>
      <c r="EC382" s="88"/>
      <c r="ED382" s="88"/>
      <c r="EE382" s="88"/>
      <c r="EF382" s="88"/>
      <c r="EG382" s="88"/>
      <c r="EH382" s="88"/>
      <c r="EI382" s="88"/>
      <c r="EJ382" s="88"/>
      <c r="EK382" s="88"/>
      <c r="EL382" s="88"/>
      <c r="EM382" s="88"/>
      <c r="EN382" s="88"/>
      <c r="EO382" s="88"/>
      <c r="EP382" s="88"/>
      <c r="EQ382" s="88"/>
      <c r="ER382" s="88"/>
      <c r="ES382" s="88"/>
      <c r="ET382" s="88"/>
      <c r="EU382" s="88"/>
      <c r="EV382" s="88"/>
      <c r="EW382" s="88"/>
      <c r="EX382" s="88"/>
      <c r="EY382" s="88"/>
      <c r="EZ382" s="88"/>
      <c r="FA382" s="88"/>
      <c r="FB382" s="88"/>
      <c r="FC382" s="88"/>
      <c r="FD382" s="88"/>
      <c r="FE382" s="88"/>
      <c r="FF382" s="88"/>
      <c r="FG382" s="88"/>
      <c r="FH382" s="88"/>
      <c r="FI382" s="88"/>
      <c r="FJ382" s="88"/>
      <c r="FK382" s="88"/>
      <c r="FL382" s="88"/>
      <c r="FM382" s="88"/>
      <c r="FN382" s="88"/>
      <c r="FO382" s="88"/>
      <c r="FP382" s="88"/>
      <c r="FQ382" s="88"/>
      <c r="FR382" s="88"/>
      <c r="FS382" s="88"/>
      <c r="FT382" s="88"/>
      <c r="FU382" s="88"/>
      <c r="FV382" s="88"/>
      <c r="FW382" s="88"/>
      <c r="FX382" s="88"/>
      <c r="FY382" s="88"/>
      <c r="FZ382" s="88"/>
      <c r="GA382" s="88"/>
      <c r="GB382" s="88"/>
      <c r="GC382" s="88"/>
      <c r="GD382" s="88"/>
      <c r="GE382" s="88"/>
      <c r="GF382" s="88"/>
      <c r="GG382" s="88"/>
      <c r="GH382" s="88"/>
      <c r="GI382" s="88"/>
      <c r="GJ382" s="88"/>
      <c r="GK382" s="88"/>
      <c r="GL382" s="88"/>
      <c r="GM382" s="88"/>
      <c r="GN382" s="88"/>
      <c r="GO382" s="88"/>
      <c r="GP382" s="88"/>
      <c r="GQ382" s="88"/>
      <c r="GR382" s="88"/>
      <c r="GS382" s="88"/>
      <c r="GT382" s="88"/>
      <c r="GU382" s="88"/>
      <c r="GV382" s="88"/>
      <c r="GW382" s="88"/>
      <c r="GX382" s="88"/>
      <c r="GY382" s="88"/>
      <c r="GZ382" s="88"/>
      <c r="HA382" s="88"/>
      <c r="HB382" s="88"/>
      <c r="HC382" s="88"/>
      <c r="HD382" s="88"/>
      <c r="HE382" s="88"/>
      <c r="HF382" s="88"/>
      <c r="HG382" s="88"/>
      <c r="HH382" s="88"/>
      <c r="HI382" s="88"/>
      <c r="HJ382" s="88"/>
      <c r="HK382" s="88"/>
      <c r="HL382" s="88"/>
      <c r="HM382" s="88"/>
      <c r="HN382" s="88"/>
      <c r="HO382" s="88"/>
      <c r="HP382" s="88"/>
      <c r="HQ382" s="88"/>
      <c r="HR382" s="88"/>
      <c r="HS382" s="88"/>
      <c r="HT382" s="88"/>
      <c r="HU382" s="88"/>
      <c r="HV382" s="88"/>
      <c r="HW382" s="88"/>
      <c r="HX382" s="88"/>
      <c r="HY382" s="88"/>
      <c r="HZ382" s="88"/>
      <c r="IA382" s="88"/>
      <c r="IB382" s="88"/>
    </row>
    <row r="383" spans="1:236" s="84" customFormat="1" ht="20.100000000000001" customHeight="1">
      <c r="A383" s="75">
        <v>512000</v>
      </c>
      <c r="B383" s="76" t="s">
        <v>371</v>
      </c>
      <c r="C383" s="77">
        <f>C384+C388+C392+C393+C398</f>
        <v>0</v>
      </c>
      <c r="D383" s="77">
        <f t="shared" ref="D383:K383" si="196">D384+D388+D392+D393+D398</f>
        <v>0</v>
      </c>
      <c r="E383" s="77">
        <f t="shared" si="196"/>
        <v>0</v>
      </c>
      <c r="F383" s="77">
        <f t="shared" si="196"/>
        <v>0</v>
      </c>
      <c r="G383" s="77">
        <f t="shared" si="196"/>
        <v>378000</v>
      </c>
      <c r="H383" s="77">
        <f t="shared" si="196"/>
        <v>335000</v>
      </c>
      <c r="I383" s="77">
        <f t="shared" si="196"/>
        <v>0</v>
      </c>
      <c r="J383" s="77">
        <f t="shared" si="196"/>
        <v>0</v>
      </c>
      <c r="K383" s="159">
        <f t="shared" si="196"/>
        <v>713000</v>
      </c>
      <c r="L383" s="77">
        <f t="shared" ref="L383:Q383" si="197">L384+L388+L392+L393+L398</f>
        <v>0</v>
      </c>
      <c r="M383" s="77">
        <f t="shared" si="197"/>
        <v>0</v>
      </c>
      <c r="N383" s="77">
        <f t="shared" si="197"/>
        <v>0</v>
      </c>
      <c r="O383" s="178">
        <f t="shared" si="197"/>
        <v>17760000</v>
      </c>
      <c r="P383" s="188">
        <f t="shared" si="197"/>
        <v>17760000</v>
      </c>
      <c r="Q383" s="188">
        <f t="shared" si="197"/>
        <v>18473000</v>
      </c>
      <c r="R383" s="134"/>
      <c r="S383" s="134"/>
      <c r="T383" s="134"/>
      <c r="U383" s="134"/>
      <c r="V383" s="134"/>
      <c r="W383" s="134"/>
      <c r="X383" s="83"/>
      <c r="Y383" s="83"/>
      <c r="Z383" s="83"/>
      <c r="AA383" s="83"/>
      <c r="AB383" s="83"/>
      <c r="AC383" s="83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  <c r="AN383" s="83"/>
      <c r="AO383" s="83"/>
      <c r="AP383" s="83"/>
      <c r="AQ383" s="83"/>
      <c r="AR383" s="83"/>
      <c r="AS383" s="83"/>
      <c r="AT383" s="83"/>
      <c r="AU383" s="83"/>
      <c r="AV383" s="83"/>
      <c r="AW383" s="83"/>
      <c r="AX383" s="83"/>
      <c r="AY383" s="83"/>
      <c r="AZ383" s="83"/>
      <c r="BA383" s="83"/>
      <c r="BB383" s="83"/>
      <c r="BC383" s="83"/>
      <c r="BD383" s="83"/>
      <c r="BE383" s="83"/>
      <c r="BF383" s="83"/>
      <c r="BG383" s="83"/>
      <c r="BH383" s="83"/>
      <c r="BI383" s="83"/>
      <c r="BJ383" s="83"/>
      <c r="BK383" s="83"/>
      <c r="BL383" s="83"/>
      <c r="BM383" s="83"/>
      <c r="BN383" s="83"/>
      <c r="BO383" s="83"/>
      <c r="BP383" s="83"/>
      <c r="BQ383" s="83"/>
      <c r="BR383" s="83"/>
      <c r="BS383" s="83"/>
      <c r="BT383" s="83"/>
      <c r="BU383" s="83"/>
      <c r="BV383" s="83"/>
      <c r="BW383" s="83"/>
      <c r="BX383" s="83"/>
      <c r="BY383" s="83"/>
      <c r="BZ383" s="83"/>
      <c r="CA383" s="83"/>
      <c r="CB383" s="83"/>
      <c r="CC383" s="83"/>
      <c r="CD383" s="83"/>
      <c r="CE383" s="83"/>
      <c r="CF383" s="83"/>
      <c r="CG383" s="83"/>
      <c r="CH383" s="83"/>
      <c r="CI383" s="83"/>
      <c r="CJ383" s="83"/>
      <c r="CK383" s="83"/>
      <c r="CL383" s="83"/>
      <c r="CM383" s="83"/>
      <c r="CN383" s="83"/>
      <c r="CO383" s="83"/>
      <c r="CP383" s="83"/>
      <c r="CQ383" s="83"/>
      <c r="CR383" s="83"/>
      <c r="CS383" s="83"/>
      <c r="CT383" s="83"/>
      <c r="CU383" s="83"/>
      <c r="CV383" s="83"/>
      <c r="CW383" s="83"/>
      <c r="CX383" s="83"/>
      <c r="CY383" s="83"/>
      <c r="CZ383" s="83"/>
      <c r="DA383" s="83"/>
      <c r="DB383" s="83"/>
      <c r="DC383" s="83"/>
      <c r="DD383" s="83"/>
      <c r="DE383" s="83"/>
      <c r="DF383" s="83"/>
      <c r="DG383" s="83"/>
      <c r="DH383" s="83"/>
      <c r="DI383" s="83"/>
      <c r="DJ383" s="83"/>
      <c r="DK383" s="83"/>
      <c r="DL383" s="83"/>
      <c r="DM383" s="83"/>
      <c r="DN383" s="83"/>
      <c r="DO383" s="83"/>
      <c r="DP383" s="83"/>
      <c r="DQ383" s="83"/>
      <c r="DR383" s="83"/>
      <c r="DS383" s="83"/>
      <c r="DT383" s="83"/>
      <c r="DU383" s="83"/>
      <c r="DV383" s="83"/>
      <c r="DW383" s="83"/>
      <c r="DX383" s="83"/>
      <c r="DY383" s="83"/>
      <c r="DZ383" s="83"/>
      <c r="EA383" s="83"/>
      <c r="EB383" s="83"/>
      <c r="EC383" s="83"/>
      <c r="ED383" s="83"/>
      <c r="EE383" s="83"/>
      <c r="EF383" s="83"/>
      <c r="EG383" s="83"/>
      <c r="EH383" s="83"/>
      <c r="EI383" s="83"/>
      <c r="EJ383" s="83"/>
      <c r="EK383" s="83"/>
      <c r="EL383" s="83"/>
      <c r="EM383" s="83"/>
      <c r="EN383" s="83"/>
      <c r="EO383" s="83"/>
      <c r="EP383" s="83"/>
      <c r="EQ383" s="83"/>
      <c r="ER383" s="83"/>
      <c r="ES383" s="83"/>
      <c r="ET383" s="83"/>
      <c r="EU383" s="83"/>
      <c r="EV383" s="83"/>
      <c r="EW383" s="83"/>
      <c r="EX383" s="83"/>
      <c r="EY383" s="83"/>
      <c r="EZ383" s="83"/>
      <c r="FA383" s="83"/>
      <c r="FB383" s="83"/>
      <c r="FC383" s="83"/>
      <c r="FD383" s="83"/>
      <c r="FE383" s="83"/>
      <c r="FF383" s="83"/>
      <c r="FG383" s="83"/>
      <c r="FH383" s="83"/>
      <c r="FI383" s="83"/>
      <c r="FJ383" s="83"/>
      <c r="FK383" s="83"/>
      <c r="FL383" s="83"/>
      <c r="FM383" s="83"/>
      <c r="FN383" s="83"/>
      <c r="FO383" s="83"/>
      <c r="FP383" s="83"/>
      <c r="FQ383" s="83"/>
      <c r="FR383" s="83"/>
      <c r="FS383" s="83"/>
      <c r="FT383" s="83"/>
      <c r="FU383" s="83"/>
      <c r="FV383" s="83"/>
      <c r="FW383" s="83"/>
      <c r="FX383" s="83"/>
      <c r="FY383" s="83"/>
      <c r="FZ383" s="83"/>
      <c r="GA383" s="83"/>
      <c r="GB383" s="83"/>
      <c r="GC383" s="83"/>
      <c r="GD383" s="83"/>
      <c r="GE383" s="83"/>
      <c r="GF383" s="83"/>
      <c r="GG383" s="83"/>
      <c r="GH383" s="83"/>
      <c r="GI383" s="83"/>
      <c r="GJ383" s="83"/>
      <c r="GK383" s="83"/>
      <c r="GL383" s="83"/>
      <c r="GM383" s="83"/>
      <c r="GN383" s="83"/>
      <c r="GO383" s="83"/>
      <c r="GP383" s="83"/>
      <c r="GQ383" s="83"/>
      <c r="GR383" s="83"/>
      <c r="GS383" s="83"/>
      <c r="GT383" s="83"/>
      <c r="GU383" s="83"/>
      <c r="GV383" s="83"/>
      <c r="GW383" s="83"/>
      <c r="GX383" s="83"/>
      <c r="GY383" s="83"/>
      <c r="GZ383" s="83"/>
      <c r="HA383" s="83"/>
      <c r="HB383" s="83"/>
      <c r="HC383" s="83"/>
      <c r="HD383" s="83"/>
      <c r="HE383" s="83"/>
      <c r="HF383" s="83"/>
      <c r="HG383" s="83"/>
      <c r="HH383" s="83"/>
      <c r="HI383" s="83"/>
      <c r="HJ383" s="83"/>
      <c r="HK383" s="83"/>
      <c r="HL383" s="83"/>
      <c r="HM383" s="83"/>
      <c r="HN383" s="83"/>
      <c r="HO383" s="83"/>
      <c r="HP383" s="83"/>
      <c r="HQ383" s="83"/>
      <c r="HR383" s="83"/>
      <c r="HS383" s="83"/>
      <c r="HT383" s="83"/>
      <c r="HU383" s="83"/>
      <c r="HV383" s="83"/>
      <c r="HW383" s="83"/>
      <c r="HX383" s="83"/>
      <c r="HY383" s="83"/>
      <c r="HZ383" s="83"/>
      <c r="IA383" s="83"/>
      <c r="IB383" s="83"/>
    </row>
    <row r="384" spans="1:236" ht="20.100000000000001" customHeight="1">
      <c r="A384" s="38">
        <v>512100</v>
      </c>
      <c r="B384" s="19" t="s">
        <v>306</v>
      </c>
      <c r="C384" s="20">
        <v>0</v>
      </c>
      <c r="D384" s="20">
        <v>0</v>
      </c>
      <c r="E384" s="20">
        <v>0</v>
      </c>
      <c r="F384" s="20">
        <f t="shared" ref="F384:F398" si="198">SUM(C384:E384)</f>
        <v>0</v>
      </c>
      <c r="G384" s="20"/>
      <c r="H384" s="20">
        <v>325000</v>
      </c>
      <c r="I384" s="20">
        <f t="shared" ref="I384" si="199">I385+I387</f>
        <v>0</v>
      </c>
      <c r="J384" s="20">
        <v>0</v>
      </c>
      <c r="K384" s="146">
        <f t="shared" ref="K384:K398" si="200">SUM(F384:J384)</f>
        <v>325000</v>
      </c>
      <c r="L384" s="20">
        <v>0</v>
      </c>
      <c r="M384" s="20">
        <v>0</v>
      </c>
      <c r="N384" s="20">
        <v>0</v>
      </c>
      <c r="O384" s="120">
        <v>17760000</v>
      </c>
      <c r="P384" s="186">
        <f t="shared" ref="P384:P398" si="201">SUM(L384:O384)</f>
        <v>17760000</v>
      </c>
      <c r="Q384" s="181">
        <f t="shared" ref="Q384:Q398" si="202">SUM(K384+P384)</f>
        <v>18085000</v>
      </c>
    </row>
    <row r="385" spans="1:236" ht="20.100000000000001" hidden="1" customHeight="1">
      <c r="A385" s="22">
        <v>512111</v>
      </c>
      <c r="B385" s="28" t="s">
        <v>307</v>
      </c>
      <c r="C385" s="24">
        <v>0</v>
      </c>
      <c r="D385" s="24">
        <v>0</v>
      </c>
      <c r="E385" s="24"/>
      <c r="F385" s="20">
        <f t="shared" si="198"/>
        <v>0</v>
      </c>
      <c r="G385" s="60">
        <v>0</v>
      </c>
      <c r="H385" s="24">
        <v>0</v>
      </c>
      <c r="I385" s="24">
        <v>0</v>
      </c>
      <c r="J385" s="24">
        <v>0</v>
      </c>
      <c r="K385" s="146">
        <f t="shared" si="200"/>
        <v>0</v>
      </c>
      <c r="L385" s="24">
        <v>0</v>
      </c>
      <c r="M385" s="24">
        <v>0</v>
      </c>
      <c r="N385" s="24">
        <v>0</v>
      </c>
      <c r="O385" s="118">
        <v>0</v>
      </c>
      <c r="P385" s="186">
        <f t="shared" si="201"/>
        <v>0</v>
      </c>
      <c r="Q385" s="181">
        <f t="shared" si="202"/>
        <v>0</v>
      </c>
    </row>
    <row r="386" spans="1:236" s="116" customFormat="1" ht="20.100000000000001" hidden="1" customHeight="1">
      <c r="A386" s="113">
        <v>512111</v>
      </c>
      <c r="B386" s="109" t="s">
        <v>399</v>
      </c>
      <c r="C386" s="100">
        <v>0</v>
      </c>
      <c r="D386" s="100">
        <v>0</v>
      </c>
      <c r="E386" s="100"/>
      <c r="F386" s="20">
        <f t="shared" si="198"/>
        <v>0</v>
      </c>
      <c r="G386" s="100">
        <v>0</v>
      </c>
      <c r="H386" s="100">
        <v>0</v>
      </c>
      <c r="I386" s="100">
        <v>0</v>
      </c>
      <c r="J386" s="100">
        <v>0</v>
      </c>
      <c r="K386" s="146">
        <f t="shared" si="200"/>
        <v>0</v>
      </c>
      <c r="L386" s="100">
        <v>0</v>
      </c>
      <c r="M386" s="100">
        <v>0</v>
      </c>
      <c r="N386" s="100">
        <v>0</v>
      </c>
      <c r="O386" s="195">
        <v>0</v>
      </c>
      <c r="P386" s="186">
        <f t="shared" si="201"/>
        <v>0</v>
      </c>
      <c r="Q386" s="181">
        <f t="shared" si="202"/>
        <v>0</v>
      </c>
      <c r="R386" s="130"/>
      <c r="S386" s="130"/>
      <c r="T386" s="130"/>
      <c r="U386" s="130"/>
      <c r="V386" s="130"/>
      <c r="W386" s="130"/>
      <c r="X386" s="111"/>
      <c r="Y386" s="111"/>
      <c r="Z386" s="111"/>
      <c r="AA386" s="111"/>
      <c r="AB386" s="111"/>
      <c r="AC386" s="111"/>
      <c r="AD386" s="111"/>
      <c r="AE386" s="111"/>
      <c r="AF386" s="111"/>
      <c r="AG386" s="111"/>
      <c r="AH386" s="111"/>
      <c r="AI386" s="111"/>
      <c r="AJ386" s="111"/>
      <c r="AK386" s="111"/>
      <c r="AL386" s="111"/>
      <c r="AM386" s="111"/>
      <c r="AN386" s="111"/>
      <c r="AO386" s="111"/>
      <c r="AP386" s="111"/>
      <c r="AQ386" s="111"/>
      <c r="AR386" s="111"/>
      <c r="AS386" s="111"/>
      <c r="AT386" s="111"/>
      <c r="AU386" s="111"/>
      <c r="AV386" s="111"/>
      <c r="AW386" s="111"/>
      <c r="AX386" s="111"/>
      <c r="AY386" s="111"/>
      <c r="AZ386" s="111"/>
      <c r="BA386" s="111"/>
      <c r="BB386" s="111"/>
      <c r="BC386" s="111"/>
      <c r="BD386" s="111"/>
      <c r="BE386" s="111"/>
      <c r="BF386" s="111"/>
      <c r="BG386" s="111"/>
      <c r="BH386" s="111"/>
      <c r="BI386" s="111"/>
      <c r="BJ386" s="111"/>
      <c r="BK386" s="111"/>
      <c r="BL386" s="111"/>
      <c r="BM386" s="111"/>
      <c r="BN386" s="111"/>
      <c r="BO386" s="111"/>
      <c r="BP386" s="111"/>
      <c r="BQ386" s="111"/>
      <c r="BR386" s="111"/>
      <c r="BS386" s="111"/>
      <c r="BT386" s="111"/>
      <c r="BU386" s="111"/>
      <c r="BV386" s="111"/>
      <c r="BW386" s="111"/>
      <c r="BX386" s="111"/>
      <c r="BY386" s="111"/>
      <c r="BZ386" s="111"/>
      <c r="CA386" s="111"/>
      <c r="CB386" s="111"/>
      <c r="CC386" s="111"/>
      <c r="CD386" s="111"/>
      <c r="CE386" s="111"/>
      <c r="CF386" s="111"/>
      <c r="CG386" s="111"/>
      <c r="CH386" s="111"/>
      <c r="CI386" s="111"/>
      <c r="CJ386" s="111"/>
      <c r="CK386" s="111"/>
      <c r="CL386" s="111"/>
      <c r="CM386" s="111"/>
      <c r="CN386" s="111"/>
      <c r="CO386" s="111"/>
      <c r="CP386" s="111"/>
      <c r="CQ386" s="111"/>
      <c r="CR386" s="111"/>
      <c r="CS386" s="111"/>
      <c r="CT386" s="111"/>
      <c r="CU386" s="111"/>
      <c r="CV386" s="111"/>
      <c r="CW386" s="111"/>
      <c r="CX386" s="111"/>
      <c r="CY386" s="111"/>
      <c r="CZ386" s="111"/>
      <c r="DA386" s="111"/>
      <c r="DB386" s="111"/>
      <c r="DC386" s="111"/>
      <c r="DD386" s="111"/>
      <c r="DE386" s="111"/>
      <c r="DF386" s="111"/>
      <c r="DG386" s="111"/>
      <c r="DH386" s="111"/>
      <c r="DI386" s="111"/>
      <c r="DJ386" s="111"/>
      <c r="DK386" s="111"/>
      <c r="DL386" s="111"/>
      <c r="DM386" s="111"/>
      <c r="DN386" s="111"/>
      <c r="DO386" s="111"/>
      <c r="DP386" s="111"/>
      <c r="DQ386" s="111"/>
      <c r="DR386" s="111"/>
      <c r="DS386" s="111"/>
      <c r="DT386" s="111"/>
      <c r="DU386" s="111"/>
      <c r="DV386" s="111"/>
      <c r="DW386" s="111"/>
      <c r="DX386" s="111"/>
      <c r="DY386" s="111"/>
      <c r="DZ386" s="111"/>
      <c r="EA386" s="111"/>
      <c r="EB386" s="111"/>
      <c r="EC386" s="111"/>
      <c r="ED386" s="111"/>
      <c r="EE386" s="111"/>
      <c r="EF386" s="111"/>
      <c r="EG386" s="111"/>
      <c r="EH386" s="111"/>
      <c r="EI386" s="111"/>
      <c r="EJ386" s="111"/>
      <c r="EK386" s="111"/>
      <c r="EL386" s="111"/>
      <c r="EM386" s="111"/>
      <c r="EN386" s="111"/>
      <c r="EO386" s="111"/>
      <c r="EP386" s="111"/>
      <c r="EQ386" s="111"/>
      <c r="ER386" s="111"/>
      <c r="ES386" s="111"/>
      <c r="ET386" s="111"/>
      <c r="EU386" s="111"/>
      <c r="EV386" s="111"/>
      <c r="EW386" s="111"/>
      <c r="EX386" s="111"/>
      <c r="EY386" s="111"/>
      <c r="EZ386" s="111"/>
      <c r="FA386" s="111"/>
      <c r="FB386" s="111"/>
      <c r="FC386" s="111"/>
      <c r="FD386" s="111"/>
      <c r="FE386" s="111"/>
      <c r="FF386" s="111"/>
      <c r="FG386" s="111"/>
      <c r="FH386" s="111"/>
      <c r="FI386" s="111"/>
      <c r="FJ386" s="111"/>
      <c r="FK386" s="111"/>
      <c r="FL386" s="111"/>
      <c r="FM386" s="111"/>
      <c r="FN386" s="111"/>
      <c r="FO386" s="111"/>
      <c r="FP386" s="111"/>
      <c r="FQ386" s="111"/>
      <c r="FR386" s="111"/>
      <c r="FS386" s="111"/>
      <c r="FT386" s="111"/>
      <c r="FU386" s="111"/>
      <c r="FV386" s="111"/>
      <c r="FW386" s="111"/>
      <c r="FX386" s="111"/>
      <c r="FY386" s="111"/>
      <c r="FZ386" s="111"/>
      <c r="GA386" s="111"/>
      <c r="GB386" s="111"/>
      <c r="GC386" s="111"/>
      <c r="GD386" s="111"/>
      <c r="GE386" s="111"/>
      <c r="GF386" s="111"/>
      <c r="GG386" s="111"/>
      <c r="GH386" s="111"/>
      <c r="GI386" s="111"/>
      <c r="GJ386" s="111"/>
      <c r="GK386" s="111"/>
      <c r="GL386" s="111"/>
      <c r="GM386" s="111"/>
      <c r="GN386" s="111"/>
      <c r="GO386" s="111"/>
      <c r="GP386" s="111"/>
      <c r="GQ386" s="111"/>
      <c r="GR386" s="111"/>
      <c r="GS386" s="111"/>
      <c r="GT386" s="111"/>
      <c r="GU386" s="111"/>
      <c r="GV386" s="111"/>
      <c r="GW386" s="111"/>
      <c r="GX386" s="111"/>
      <c r="GY386" s="111"/>
      <c r="GZ386" s="111"/>
      <c r="HA386" s="111"/>
      <c r="HB386" s="111"/>
      <c r="HC386" s="111"/>
      <c r="HD386" s="111"/>
      <c r="HE386" s="111"/>
      <c r="HF386" s="111"/>
      <c r="HG386" s="111"/>
      <c r="HH386" s="111"/>
      <c r="HI386" s="111"/>
      <c r="HJ386" s="111"/>
      <c r="HK386" s="111"/>
      <c r="HL386" s="111"/>
      <c r="HM386" s="111"/>
      <c r="HN386" s="111"/>
      <c r="HO386" s="111"/>
      <c r="HP386" s="111"/>
      <c r="HQ386" s="111"/>
      <c r="HR386" s="111"/>
      <c r="HS386" s="111"/>
      <c r="HT386" s="111"/>
      <c r="HU386" s="111"/>
      <c r="HV386" s="111"/>
      <c r="HW386" s="111"/>
      <c r="HX386" s="111"/>
      <c r="HY386" s="111"/>
      <c r="HZ386" s="111"/>
      <c r="IA386" s="111"/>
      <c r="IB386" s="111"/>
    </row>
    <row r="387" spans="1:236" ht="20.100000000000001" hidden="1" customHeight="1">
      <c r="A387" s="22">
        <v>512115</v>
      </c>
      <c r="B387" s="28" t="s">
        <v>308</v>
      </c>
      <c r="C387" s="24">
        <v>0</v>
      </c>
      <c r="D387" s="24">
        <v>0</v>
      </c>
      <c r="E387" s="24"/>
      <c r="F387" s="20">
        <f t="shared" si="198"/>
        <v>0</v>
      </c>
      <c r="G387" s="24">
        <v>0</v>
      </c>
      <c r="H387" s="24">
        <v>0</v>
      </c>
      <c r="I387" s="24">
        <v>0</v>
      </c>
      <c r="J387" s="24">
        <v>21300000</v>
      </c>
      <c r="K387" s="146">
        <f t="shared" si="200"/>
        <v>21300000</v>
      </c>
      <c r="L387" s="24">
        <v>21300000</v>
      </c>
      <c r="M387" s="24">
        <v>21300000</v>
      </c>
      <c r="N387" s="24">
        <v>21300000</v>
      </c>
      <c r="O387" s="118">
        <v>21300000</v>
      </c>
      <c r="P387" s="186">
        <f t="shared" si="201"/>
        <v>85200000</v>
      </c>
      <c r="Q387" s="181">
        <f t="shared" si="202"/>
        <v>106500000</v>
      </c>
    </row>
    <row r="388" spans="1:236" ht="20.100000000000001" customHeight="1">
      <c r="A388" s="38">
        <v>512200</v>
      </c>
      <c r="B388" s="19" t="s">
        <v>309</v>
      </c>
      <c r="C388" s="20">
        <v>0</v>
      </c>
      <c r="D388" s="20">
        <v>0</v>
      </c>
      <c r="E388" s="20">
        <v>0</v>
      </c>
      <c r="F388" s="20">
        <f t="shared" si="198"/>
        <v>0</v>
      </c>
      <c r="G388" s="20">
        <v>0</v>
      </c>
      <c r="H388" s="20">
        <v>10000</v>
      </c>
      <c r="I388" s="20">
        <f t="shared" ref="I388" si="203">I389+I390+I391</f>
        <v>0</v>
      </c>
      <c r="J388" s="20">
        <v>0</v>
      </c>
      <c r="K388" s="146">
        <f t="shared" si="200"/>
        <v>10000</v>
      </c>
      <c r="L388" s="20">
        <v>0</v>
      </c>
      <c r="M388" s="20">
        <v>0</v>
      </c>
      <c r="N388" s="20">
        <v>0</v>
      </c>
      <c r="O388" s="120">
        <v>0</v>
      </c>
      <c r="P388" s="186">
        <f t="shared" si="201"/>
        <v>0</v>
      </c>
      <c r="Q388" s="181">
        <f t="shared" si="202"/>
        <v>10000</v>
      </c>
    </row>
    <row r="389" spans="1:236" ht="20.100000000000001" hidden="1" customHeight="1">
      <c r="A389" s="22">
        <v>512241</v>
      </c>
      <c r="B389" s="23" t="s">
        <v>377</v>
      </c>
      <c r="C389" s="24">
        <v>0</v>
      </c>
      <c r="D389" s="24">
        <v>0</v>
      </c>
      <c r="E389" s="24"/>
      <c r="F389" s="20">
        <f t="shared" si="198"/>
        <v>0</v>
      </c>
      <c r="G389" s="24">
        <v>180000</v>
      </c>
      <c r="H389" s="24">
        <v>0</v>
      </c>
      <c r="I389" s="24">
        <v>0</v>
      </c>
      <c r="J389" s="24">
        <v>0</v>
      </c>
      <c r="K389" s="146">
        <f t="shared" si="200"/>
        <v>180000</v>
      </c>
      <c r="L389" s="24">
        <v>0</v>
      </c>
      <c r="M389" s="24">
        <v>0</v>
      </c>
      <c r="N389" s="24">
        <v>0</v>
      </c>
      <c r="O389" s="118">
        <v>0</v>
      </c>
      <c r="P389" s="186">
        <f t="shared" si="201"/>
        <v>0</v>
      </c>
      <c r="Q389" s="181">
        <f t="shared" si="202"/>
        <v>180000</v>
      </c>
    </row>
    <row r="390" spans="1:236" ht="20.100000000000001" hidden="1" customHeight="1">
      <c r="A390" s="22">
        <v>512211</v>
      </c>
      <c r="B390" s="23" t="s">
        <v>310</v>
      </c>
      <c r="C390" s="24">
        <v>0</v>
      </c>
      <c r="D390" s="24">
        <v>0</v>
      </c>
      <c r="E390" s="24"/>
      <c r="F390" s="20">
        <f t="shared" si="198"/>
        <v>0</v>
      </c>
      <c r="G390" s="24">
        <v>0</v>
      </c>
      <c r="H390" s="24">
        <v>0</v>
      </c>
      <c r="I390" s="24">
        <v>0</v>
      </c>
      <c r="J390" s="24">
        <v>0</v>
      </c>
      <c r="K390" s="146">
        <f t="shared" si="200"/>
        <v>0</v>
      </c>
      <c r="L390" s="24">
        <v>0</v>
      </c>
      <c r="M390" s="24">
        <v>0</v>
      </c>
      <c r="N390" s="24">
        <v>0</v>
      </c>
      <c r="O390" s="118">
        <v>0</v>
      </c>
      <c r="P390" s="186">
        <f t="shared" si="201"/>
        <v>0</v>
      </c>
      <c r="Q390" s="181">
        <f t="shared" si="202"/>
        <v>0</v>
      </c>
    </row>
    <row r="391" spans="1:236" ht="20.100000000000001" hidden="1" customHeight="1">
      <c r="A391" s="22">
        <v>512221</v>
      </c>
      <c r="B391" s="23" t="s">
        <v>311</v>
      </c>
      <c r="C391" s="24">
        <v>0</v>
      </c>
      <c r="D391" s="24">
        <v>0</v>
      </c>
      <c r="E391" s="24"/>
      <c r="F391" s="20">
        <f t="shared" si="198"/>
        <v>0</v>
      </c>
      <c r="G391" s="24">
        <v>0</v>
      </c>
      <c r="H391" s="24">
        <v>0</v>
      </c>
      <c r="I391" s="24">
        <v>0</v>
      </c>
      <c r="J391" s="24">
        <v>0</v>
      </c>
      <c r="K391" s="146">
        <f t="shared" si="200"/>
        <v>0</v>
      </c>
      <c r="L391" s="24">
        <v>0</v>
      </c>
      <c r="M391" s="24">
        <v>0</v>
      </c>
      <c r="N391" s="24">
        <v>0</v>
      </c>
      <c r="O391" s="118">
        <v>0</v>
      </c>
      <c r="P391" s="186">
        <f t="shared" si="201"/>
        <v>0</v>
      </c>
      <c r="Q391" s="181">
        <f t="shared" si="202"/>
        <v>0</v>
      </c>
    </row>
    <row r="392" spans="1:236" ht="20.100000000000001" customHeight="1">
      <c r="A392" s="38">
        <v>512400</v>
      </c>
      <c r="B392" s="19" t="s">
        <v>312</v>
      </c>
      <c r="C392" s="20">
        <v>0</v>
      </c>
      <c r="D392" s="20">
        <v>0</v>
      </c>
      <c r="E392" s="20">
        <v>0</v>
      </c>
      <c r="F392" s="20">
        <f t="shared" si="198"/>
        <v>0</v>
      </c>
      <c r="G392" s="20">
        <v>0</v>
      </c>
      <c r="H392" s="20">
        <v>0</v>
      </c>
      <c r="I392" s="20">
        <v>0</v>
      </c>
      <c r="J392" s="20">
        <v>0</v>
      </c>
      <c r="K392" s="146">
        <f t="shared" si="200"/>
        <v>0</v>
      </c>
      <c r="L392" s="20">
        <v>0</v>
      </c>
      <c r="M392" s="20">
        <v>0</v>
      </c>
      <c r="N392" s="20">
        <v>0</v>
      </c>
      <c r="O392" s="120">
        <v>0</v>
      </c>
      <c r="P392" s="186">
        <f t="shared" si="201"/>
        <v>0</v>
      </c>
      <c r="Q392" s="181">
        <f t="shared" si="202"/>
        <v>0</v>
      </c>
    </row>
    <row r="393" spans="1:236" ht="20.100000000000001" customHeight="1">
      <c r="A393" s="38">
        <v>512500</v>
      </c>
      <c r="B393" s="19" t="s">
        <v>313</v>
      </c>
      <c r="C393" s="20">
        <v>0</v>
      </c>
      <c r="D393" s="20">
        <v>0</v>
      </c>
      <c r="E393" s="20">
        <v>0</v>
      </c>
      <c r="F393" s="20">
        <f t="shared" si="198"/>
        <v>0</v>
      </c>
      <c r="G393" s="20">
        <v>0</v>
      </c>
      <c r="H393" s="20">
        <v>0</v>
      </c>
      <c r="I393" s="20">
        <f t="shared" ref="I393" si="204">SUM(I394)</f>
        <v>0</v>
      </c>
      <c r="J393" s="20">
        <v>0</v>
      </c>
      <c r="K393" s="146">
        <f t="shared" si="200"/>
        <v>0</v>
      </c>
      <c r="L393" s="20">
        <v>0</v>
      </c>
      <c r="M393" s="20">
        <v>0</v>
      </c>
      <c r="N393" s="20">
        <v>0</v>
      </c>
      <c r="O393" s="120">
        <v>0</v>
      </c>
      <c r="P393" s="186">
        <f t="shared" si="201"/>
        <v>0</v>
      </c>
      <c r="Q393" s="181">
        <f t="shared" si="202"/>
        <v>0</v>
      </c>
    </row>
    <row r="394" spans="1:236" ht="20.100000000000001" hidden="1" customHeight="1">
      <c r="A394" s="22">
        <v>512511</v>
      </c>
      <c r="B394" s="23" t="s">
        <v>314</v>
      </c>
      <c r="C394" s="24">
        <v>0</v>
      </c>
      <c r="D394" s="24">
        <v>0</v>
      </c>
      <c r="E394" s="24"/>
      <c r="F394" s="20">
        <f t="shared" si="198"/>
        <v>0</v>
      </c>
      <c r="G394" s="24">
        <v>620000</v>
      </c>
      <c r="H394" s="24">
        <v>0</v>
      </c>
      <c r="I394" s="24">
        <v>0</v>
      </c>
      <c r="J394" s="24">
        <v>14280000</v>
      </c>
      <c r="K394" s="146">
        <f t="shared" si="200"/>
        <v>14900000</v>
      </c>
      <c r="L394" s="24">
        <v>14280000</v>
      </c>
      <c r="M394" s="24">
        <v>14280000</v>
      </c>
      <c r="N394" s="24">
        <v>14280000</v>
      </c>
      <c r="O394" s="118">
        <v>14280000</v>
      </c>
      <c r="P394" s="186">
        <f t="shared" si="201"/>
        <v>57120000</v>
      </c>
      <c r="Q394" s="181">
        <f t="shared" si="202"/>
        <v>72020000</v>
      </c>
    </row>
    <row r="395" spans="1:236" ht="20.100000000000001" hidden="1" customHeight="1">
      <c r="A395" s="38">
        <v>512600</v>
      </c>
      <c r="B395" s="19" t="s">
        <v>315</v>
      </c>
      <c r="C395" s="24">
        <f ca="1">SUM(D395:K395)</f>
        <v>0</v>
      </c>
      <c r="D395" s="24"/>
      <c r="E395" s="24"/>
      <c r="F395" s="20">
        <f t="shared" ca="1" si="198"/>
        <v>0</v>
      </c>
      <c r="G395" s="24"/>
      <c r="H395" s="24"/>
      <c r="I395" s="24"/>
      <c r="J395" s="24"/>
      <c r="K395" s="146">
        <f t="shared" ca="1" si="200"/>
        <v>22997000</v>
      </c>
      <c r="L395" s="24"/>
      <c r="M395" s="24"/>
      <c r="N395" s="24"/>
      <c r="O395" s="118"/>
      <c r="P395" s="186">
        <f t="shared" si="201"/>
        <v>0</v>
      </c>
      <c r="Q395" s="181">
        <f t="shared" ca="1" si="202"/>
        <v>3100000</v>
      </c>
    </row>
    <row r="396" spans="1:236" ht="20.100000000000001" hidden="1" customHeight="1">
      <c r="A396" s="38">
        <v>512700</v>
      </c>
      <c r="B396" s="19" t="s">
        <v>316</v>
      </c>
      <c r="C396" s="24">
        <f ca="1">SUM(D396:K396)</f>
        <v>0</v>
      </c>
      <c r="D396" s="24"/>
      <c r="E396" s="24"/>
      <c r="F396" s="20">
        <f t="shared" ca="1" si="198"/>
        <v>0</v>
      </c>
      <c r="G396" s="24"/>
      <c r="H396" s="24"/>
      <c r="I396" s="24"/>
      <c r="J396" s="24"/>
      <c r="K396" s="146">
        <f t="shared" ca="1" si="200"/>
        <v>22997000</v>
      </c>
      <c r="L396" s="24"/>
      <c r="M396" s="24"/>
      <c r="N396" s="24"/>
      <c r="O396" s="118"/>
      <c r="P396" s="186">
        <f t="shared" si="201"/>
        <v>0</v>
      </c>
      <c r="Q396" s="181">
        <f t="shared" ca="1" si="202"/>
        <v>3100000</v>
      </c>
    </row>
    <row r="397" spans="1:236" ht="20.100000000000001" hidden="1" customHeight="1">
      <c r="A397" s="38">
        <v>512800</v>
      </c>
      <c r="B397" s="19" t="s">
        <v>317</v>
      </c>
      <c r="C397" s="24">
        <f ca="1">SUM(D397:K397)</f>
        <v>0</v>
      </c>
      <c r="D397" s="24"/>
      <c r="E397" s="24"/>
      <c r="F397" s="20">
        <f t="shared" ca="1" si="198"/>
        <v>0</v>
      </c>
      <c r="G397" s="24"/>
      <c r="H397" s="24"/>
      <c r="I397" s="24"/>
      <c r="J397" s="24"/>
      <c r="K397" s="146">
        <f t="shared" ca="1" si="200"/>
        <v>22997000</v>
      </c>
      <c r="L397" s="24"/>
      <c r="M397" s="24"/>
      <c r="N397" s="24"/>
      <c r="O397" s="118"/>
      <c r="P397" s="186">
        <f t="shared" si="201"/>
        <v>0</v>
      </c>
      <c r="Q397" s="181">
        <f t="shared" ca="1" si="202"/>
        <v>3100000</v>
      </c>
    </row>
    <row r="398" spans="1:236" ht="30" customHeight="1">
      <c r="A398" s="38">
        <v>512600</v>
      </c>
      <c r="B398" s="19" t="s">
        <v>315</v>
      </c>
      <c r="C398" s="20">
        <v>0</v>
      </c>
      <c r="D398" s="20">
        <v>0</v>
      </c>
      <c r="E398" s="20">
        <v>0</v>
      </c>
      <c r="F398" s="20">
        <f t="shared" si="198"/>
        <v>0</v>
      </c>
      <c r="G398" s="20">
        <v>378000</v>
      </c>
      <c r="H398" s="20">
        <v>0</v>
      </c>
      <c r="I398" s="20">
        <f t="shared" ref="I398" si="205">I399</f>
        <v>0</v>
      </c>
      <c r="J398" s="20">
        <v>0</v>
      </c>
      <c r="K398" s="146">
        <f t="shared" si="200"/>
        <v>378000</v>
      </c>
      <c r="L398" s="20">
        <v>0</v>
      </c>
      <c r="M398" s="20">
        <v>0</v>
      </c>
      <c r="N398" s="20">
        <v>0</v>
      </c>
      <c r="O398" s="120">
        <v>0</v>
      </c>
      <c r="P398" s="186">
        <f t="shared" si="201"/>
        <v>0</v>
      </c>
      <c r="Q398" s="181">
        <f t="shared" si="202"/>
        <v>378000</v>
      </c>
    </row>
    <row r="399" spans="1:236" ht="30" hidden="1" customHeight="1">
      <c r="A399" s="22">
        <v>512931</v>
      </c>
      <c r="B399" s="23" t="s">
        <v>318</v>
      </c>
      <c r="C399" s="24">
        <v>0</v>
      </c>
      <c r="D399" s="24">
        <v>0</v>
      </c>
      <c r="E399" s="24"/>
      <c r="F399" s="60">
        <v>0</v>
      </c>
      <c r="G399" s="24">
        <v>0</v>
      </c>
      <c r="H399" s="24">
        <v>0</v>
      </c>
      <c r="I399" s="24">
        <v>0</v>
      </c>
      <c r="J399" s="24">
        <v>0</v>
      </c>
      <c r="K399" s="158">
        <f>SUM(F399:J399)</f>
        <v>0</v>
      </c>
      <c r="L399" s="24">
        <v>0</v>
      </c>
      <c r="M399" s="24">
        <v>0</v>
      </c>
      <c r="N399" s="24">
        <v>0</v>
      </c>
      <c r="O399" s="118">
        <v>0</v>
      </c>
      <c r="P399" s="187">
        <v>0</v>
      </c>
      <c r="Q399" s="187">
        <v>0</v>
      </c>
    </row>
    <row r="400" spans="1:236" ht="20.100000000000001" hidden="1" customHeight="1">
      <c r="A400" s="21">
        <v>520000</v>
      </c>
      <c r="B400" s="19" t="s">
        <v>319</v>
      </c>
      <c r="C400" s="20" t="e">
        <f>SUM(C401+C403+#REF!)</f>
        <v>#REF!</v>
      </c>
      <c r="D400" s="20" t="e">
        <f>SUM(D401+D403+#REF!)</f>
        <v>#REF!</v>
      </c>
      <c r="E400" s="20"/>
      <c r="F400" s="20" t="e">
        <f>SUM(F401+F403+#REF!)</f>
        <v>#REF!</v>
      </c>
      <c r="G400" s="20" t="e">
        <f>SUM(G401+G403+#REF!)</f>
        <v>#REF!</v>
      </c>
      <c r="H400" s="20" t="e">
        <f>SUM(H401+H403+#REF!)</f>
        <v>#REF!</v>
      </c>
      <c r="I400" s="20" t="e">
        <f>SUM(I401+I403+#REF!)</f>
        <v>#REF!</v>
      </c>
      <c r="J400" s="20"/>
      <c r="K400" s="146" t="e">
        <f>SUM(K401+K403+#REF!)</f>
        <v>#REF!</v>
      </c>
      <c r="L400" s="20"/>
      <c r="M400" s="20"/>
      <c r="N400" s="20"/>
      <c r="O400" s="120"/>
      <c r="P400" s="189"/>
      <c r="Q400" s="189"/>
    </row>
    <row r="401" spans="1:17" ht="20.100000000000001" hidden="1" customHeight="1">
      <c r="A401" s="21">
        <v>521000</v>
      </c>
      <c r="B401" s="19" t="s">
        <v>320</v>
      </c>
      <c r="C401" s="20">
        <f t="shared" ref="C401:K401" si="206">SUM(C402)</f>
        <v>0</v>
      </c>
      <c r="D401" s="20">
        <f t="shared" si="206"/>
        <v>0</v>
      </c>
      <c r="E401" s="20"/>
      <c r="F401" s="20">
        <f t="shared" si="206"/>
        <v>0</v>
      </c>
      <c r="G401" s="20">
        <f t="shared" si="206"/>
        <v>0</v>
      </c>
      <c r="H401" s="20">
        <f t="shared" si="206"/>
        <v>0</v>
      </c>
      <c r="I401" s="20">
        <f t="shared" si="206"/>
        <v>0</v>
      </c>
      <c r="J401" s="20"/>
      <c r="K401" s="146">
        <f t="shared" si="206"/>
        <v>0</v>
      </c>
      <c r="L401" s="20"/>
      <c r="M401" s="20"/>
      <c r="N401" s="20"/>
      <c r="O401" s="120"/>
      <c r="P401" s="189"/>
      <c r="Q401" s="189"/>
    </row>
    <row r="402" spans="1:17" ht="20.100000000000001" hidden="1" customHeight="1">
      <c r="A402" s="22">
        <v>521100</v>
      </c>
      <c r="B402" s="23" t="s">
        <v>321</v>
      </c>
      <c r="C402" s="24">
        <f>SUM(D402:K402)</f>
        <v>0</v>
      </c>
      <c r="D402" s="24"/>
      <c r="E402" s="24"/>
      <c r="F402" s="24"/>
      <c r="G402" s="24"/>
      <c r="H402" s="24"/>
      <c r="I402" s="24"/>
      <c r="J402" s="24"/>
      <c r="K402" s="147"/>
      <c r="L402" s="24"/>
      <c r="M402" s="24"/>
      <c r="N402" s="24"/>
      <c r="O402" s="118"/>
      <c r="P402" s="187"/>
      <c r="Q402" s="187"/>
    </row>
    <row r="403" spans="1:17" ht="20.100000000000001" hidden="1" customHeight="1">
      <c r="A403" s="21">
        <v>522000</v>
      </c>
      <c r="B403" s="19" t="s">
        <v>322</v>
      </c>
      <c r="C403" s="20" t="e">
        <f>SUM(C404+#REF!+#REF!)</f>
        <v>#REF!</v>
      </c>
      <c r="D403" s="20" t="e">
        <f>SUM(D404+#REF!+#REF!)</f>
        <v>#REF!</v>
      </c>
      <c r="E403" s="20"/>
      <c r="F403" s="20" t="e">
        <f>SUM(F404+#REF!+#REF!)</f>
        <v>#REF!</v>
      </c>
      <c r="G403" s="20" t="e">
        <f>SUM(G404+#REF!+#REF!)</f>
        <v>#REF!</v>
      </c>
      <c r="H403" s="20" t="e">
        <f>SUM(H404+#REF!+#REF!)</f>
        <v>#REF!</v>
      </c>
      <c r="I403" s="20" t="e">
        <f>SUM(I404+#REF!+#REF!)</f>
        <v>#REF!</v>
      </c>
      <c r="J403" s="20"/>
      <c r="K403" s="146" t="e">
        <f>SUM(K404+#REF!+#REF!)</f>
        <v>#REF!</v>
      </c>
      <c r="L403" s="20"/>
      <c r="M403" s="20"/>
      <c r="N403" s="20"/>
      <c r="O403" s="120"/>
      <c r="P403" s="189"/>
      <c r="Q403" s="189"/>
    </row>
    <row r="404" spans="1:17" ht="20.100000000000001" hidden="1" customHeight="1">
      <c r="A404" s="22">
        <v>522100</v>
      </c>
      <c r="B404" s="23" t="s">
        <v>323</v>
      </c>
      <c r="C404" s="24">
        <f>SUM(D404:K404)</f>
        <v>0</v>
      </c>
      <c r="D404" s="24"/>
      <c r="E404" s="24"/>
      <c r="F404" s="24"/>
      <c r="G404" s="24"/>
      <c r="H404" s="24"/>
      <c r="I404" s="24"/>
      <c r="J404" s="24"/>
      <c r="K404" s="147"/>
      <c r="L404" s="24"/>
      <c r="M404" s="24"/>
      <c r="N404" s="24"/>
      <c r="O404" s="118"/>
      <c r="P404" s="187"/>
      <c r="Q404" s="187"/>
    </row>
    <row r="405" spans="1:17" ht="16.5" hidden="1" customHeight="1">
      <c r="A405" s="25" t="s">
        <v>3</v>
      </c>
      <c r="B405" s="39" t="s">
        <v>15</v>
      </c>
      <c r="C405" s="29">
        <v>4</v>
      </c>
      <c r="D405" s="29">
        <v>5</v>
      </c>
      <c r="E405" s="29"/>
      <c r="F405" s="29">
        <v>6</v>
      </c>
      <c r="G405" s="29">
        <v>7</v>
      </c>
      <c r="H405" s="29">
        <v>8</v>
      </c>
      <c r="I405" s="29">
        <v>9</v>
      </c>
      <c r="J405" s="29"/>
      <c r="K405" s="149">
        <v>9</v>
      </c>
      <c r="L405" s="29"/>
      <c r="M405" s="29"/>
      <c r="N405" s="29"/>
      <c r="O405" s="169"/>
      <c r="P405" s="190"/>
      <c r="Q405" s="190"/>
    </row>
    <row r="406" spans="1:17" ht="20.100000000000001" hidden="1" customHeight="1">
      <c r="A406" s="22">
        <v>621200</v>
      </c>
      <c r="B406" s="23" t="s">
        <v>324</v>
      </c>
      <c r="C406" s="24">
        <f t="shared" ref="C406:C413" si="207">SUM(D406:K406)</f>
        <v>0</v>
      </c>
      <c r="D406" s="24"/>
      <c r="E406" s="24"/>
      <c r="F406" s="24"/>
      <c r="G406" s="24"/>
      <c r="H406" s="24"/>
      <c r="I406" s="24"/>
      <c r="J406" s="24"/>
      <c r="K406" s="147"/>
      <c r="L406" s="24"/>
      <c r="M406" s="24"/>
      <c r="N406" s="24"/>
      <c r="O406" s="118"/>
      <c r="P406" s="187"/>
      <c r="Q406" s="187"/>
    </row>
    <row r="407" spans="1:17" ht="20.100000000000001" hidden="1" customHeight="1">
      <c r="A407" s="22">
        <v>621300</v>
      </c>
      <c r="B407" s="23" t="s">
        <v>325</v>
      </c>
      <c r="C407" s="24">
        <f t="shared" si="207"/>
        <v>0</v>
      </c>
      <c r="D407" s="24"/>
      <c r="E407" s="24"/>
      <c r="F407" s="24"/>
      <c r="G407" s="24"/>
      <c r="H407" s="24"/>
      <c r="I407" s="24"/>
      <c r="J407" s="24"/>
      <c r="K407" s="147"/>
      <c r="L407" s="24"/>
      <c r="M407" s="24"/>
      <c r="N407" s="24"/>
      <c r="O407" s="118"/>
      <c r="P407" s="187"/>
      <c r="Q407" s="187"/>
    </row>
    <row r="408" spans="1:17" ht="20.100000000000001" hidden="1" customHeight="1">
      <c r="A408" s="22">
        <v>621400</v>
      </c>
      <c r="B408" s="23" t="s">
        <v>326</v>
      </c>
      <c r="C408" s="24">
        <f t="shared" si="207"/>
        <v>0</v>
      </c>
      <c r="D408" s="24"/>
      <c r="E408" s="24"/>
      <c r="F408" s="24"/>
      <c r="G408" s="24"/>
      <c r="H408" s="24"/>
      <c r="I408" s="24"/>
      <c r="J408" s="24"/>
      <c r="K408" s="147"/>
      <c r="L408" s="24"/>
      <c r="M408" s="24"/>
      <c r="N408" s="24"/>
      <c r="O408" s="118"/>
      <c r="P408" s="187"/>
      <c r="Q408" s="187"/>
    </row>
    <row r="409" spans="1:17" ht="20.100000000000001" hidden="1" customHeight="1">
      <c r="A409" s="22">
        <v>621500</v>
      </c>
      <c r="B409" s="23" t="s">
        <v>327</v>
      </c>
      <c r="C409" s="24">
        <f t="shared" si="207"/>
        <v>0</v>
      </c>
      <c r="D409" s="24"/>
      <c r="E409" s="24"/>
      <c r="F409" s="24"/>
      <c r="G409" s="24"/>
      <c r="H409" s="24"/>
      <c r="I409" s="24"/>
      <c r="J409" s="24"/>
      <c r="K409" s="147"/>
      <c r="L409" s="24"/>
      <c r="M409" s="24"/>
      <c r="N409" s="24"/>
      <c r="O409" s="118"/>
      <c r="P409" s="187"/>
      <c r="Q409" s="187"/>
    </row>
    <row r="410" spans="1:17" ht="20.100000000000001" hidden="1" customHeight="1">
      <c r="A410" s="22">
        <v>621600</v>
      </c>
      <c r="B410" s="23" t="s">
        <v>328</v>
      </c>
      <c r="C410" s="24">
        <f t="shared" si="207"/>
        <v>0</v>
      </c>
      <c r="D410" s="24"/>
      <c r="E410" s="24"/>
      <c r="F410" s="24"/>
      <c r="G410" s="24"/>
      <c r="H410" s="24"/>
      <c r="I410" s="24"/>
      <c r="J410" s="24"/>
      <c r="K410" s="147"/>
      <c r="L410" s="24"/>
      <c r="M410" s="24"/>
      <c r="N410" s="24"/>
      <c r="O410" s="118"/>
      <c r="P410" s="187"/>
      <c r="Q410" s="187"/>
    </row>
    <row r="411" spans="1:17" ht="20.100000000000001" hidden="1" customHeight="1">
      <c r="A411" s="22">
        <v>621700</v>
      </c>
      <c r="B411" s="23" t="s">
        <v>329</v>
      </c>
      <c r="C411" s="24">
        <f t="shared" si="207"/>
        <v>0</v>
      </c>
      <c r="D411" s="24"/>
      <c r="E411" s="24"/>
      <c r="F411" s="24"/>
      <c r="G411" s="24"/>
      <c r="H411" s="24"/>
      <c r="I411" s="24"/>
      <c r="J411" s="24"/>
      <c r="K411" s="147"/>
      <c r="L411" s="24"/>
      <c r="M411" s="24"/>
      <c r="N411" s="24"/>
      <c r="O411" s="118"/>
      <c r="P411" s="187"/>
      <c r="Q411" s="187"/>
    </row>
    <row r="412" spans="1:17" ht="20.100000000000001" hidden="1" customHeight="1">
      <c r="A412" s="22">
        <v>621800</v>
      </c>
      <c r="B412" s="23" t="s">
        <v>330</v>
      </c>
      <c r="C412" s="24">
        <f t="shared" si="207"/>
        <v>0</v>
      </c>
      <c r="D412" s="24"/>
      <c r="E412" s="24"/>
      <c r="F412" s="24"/>
      <c r="G412" s="24"/>
      <c r="H412" s="24"/>
      <c r="I412" s="24"/>
      <c r="J412" s="24"/>
      <c r="K412" s="147"/>
      <c r="L412" s="24"/>
      <c r="M412" s="24"/>
      <c r="N412" s="24"/>
      <c r="O412" s="118"/>
      <c r="P412" s="187"/>
      <c r="Q412" s="187"/>
    </row>
    <row r="413" spans="1:17" ht="20.100000000000001" hidden="1" customHeight="1">
      <c r="A413" s="22">
        <v>621900</v>
      </c>
      <c r="B413" s="23" t="s">
        <v>331</v>
      </c>
      <c r="C413" s="24">
        <f t="shared" si="207"/>
        <v>0</v>
      </c>
      <c r="D413" s="24"/>
      <c r="E413" s="24"/>
      <c r="F413" s="24"/>
      <c r="G413" s="24"/>
      <c r="H413" s="24"/>
      <c r="I413" s="24"/>
      <c r="J413" s="24"/>
      <c r="K413" s="147"/>
      <c r="L413" s="24"/>
      <c r="M413" s="24"/>
      <c r="N413" s="24"/>
      <c r="O413" s="118"/>
      <c r="P413" s="187"/>
      <c r="Q413" s="187"/>
    </row>
    <row r="414" spans="1:17" ht="20.100000000000001" hidden="1" customHeight="1">
      <c r="A414" s="21">
        <v>622000</v>
      </c>
      <c r="B414" s="19" t="s">
        <v>332</v>
      </c>
      <c r="C414" s="20">
        <f t="shared" ref="C414:K414" si="208">SUM(C415:C422)</f>
        <v>0</v>
      </c>
      <c r="D414" s="20">
        <f t="shared" si="208"/>
        <v>0</v>
      </c>
      <c r="E414" s="20"/>
      <c r="F414" s="20">
        <f t="shared" si="208"/>
        <v>0</v>
      </c>
      <c r="G414" s="20">
        <f t="shared" si="208"/>
        <v>0</v>
      </c>
      <c r="H414" s="20">
        <f t="shared" si="208"/>
        <v>0</v>
      </c>
      <c r="I414" s="20">
        <f t="shared" si="208"/>
        <v>0</v>
      </c>
      <c r="J414" s="20"/>
      <c r="K414" s="146">
        <f t="shared" si="208"/>
        <v>0</v>
      </c>
      <c r="L414" s="20"/>
      <c r="M414" s="20"/>
      <c r="N414" s="20"/>
      <c r="O414" s="120"/>
      <c r="P414" s="189"/>
      <c r="Q414" s="189"/>
    </row>
    <row r="415" spans="1:17" ht="20.100000000000001" hidden="1" customHeight="1">
      <c r="A415" s="22">
        <v>622100</v>
      </c>
      <c r="B415" s="23" t="s">
        <v>333</v>
      </c>
      <c r="C415" s="24">
        <f t="shared" ref="C415:C422" si="209">SUM(D415:K415)</f>
        <v>0</v>
      </c>
      <c r="D415" s="24"/>
      <c r="E415" s="24"/>
      <c r="F415" s="24"/>
      <c r="G415" s="24"/>
      <c r="H415" s="24"/>
      <c r="I415" s="24"/>
      <c r="J415" s="24"/>
      <c r="K415" s="147"/>
      <c r="L415" s="24"/>
      <c r="M415" s="24"/>
      <c r="N415" s="24"/>
      <c r="O415" s="118"/>
      <c r="P415" s="187"/>
      <c r="Q415" s="187"/>
    </row>
    <row r="416" spans="1:17" ht="20.100000000000001" hidden="1" customHeight="1">
      <c r="A416" s="22">
        <v>622200</v>
      </c>
      <c r="B416" s="23" t="s">
        <v>334</v>
      </c>
      <c r="C416" s="24">
        <f t="shared" si="209"/>
        <v>0</v>
      </c>
      <c r="D416" s="24"/>
      <c r="E416" s="24"/>
      <c r="F416" s="24"/>
      <c r="G416" s="24"/>
      <c r="H416" s="24"/>
      <c r="I416" s="24"/>
      <c r="J416" s="24"/>
      <c r="K416" s="147"/>
      <c r="L416" s="24"/>
      <c r="M416" s="24"/>
      <c r="N416" s="24"/>
      <c r="O416" s="118"/>
      <c r="P416" s="187"/>
      <c r="Q416" s="187"/>
    </row>
    <row r="417" spans="1:236" ht="20.100000000000001" hidden="1" customHeight="1">
      <c r="A417" s="22">
        <v>622300</v>
      </c>
      <c r="B417" s="23" t="s">
        <v>335</v>
      </c>
      <c r="C417" s="24">
        <f t="shared" si="209"/>
        <v>0</v>
      </c>
      <c r="D417" s="24"/>
      <c r="E417" s="24"/>
      <c r="F417" s="24"/>
      <c r="G417" s="24"/>
      <c r="H417" s="24"/>
      <c r="I417" s="24"/>
      <c r="J417" s="24"/>
      <c r="K417" s="147"/>
      <c r="L417" s="24"/>
      <c r="M417" s="24"/>
      <c r="N417" s="24"/>
      <c r="O417" s="118"/>
      <c r="P417" s="187"/>
      <c r="Q417" s="187"/>
    </row>
    <row r="418" spans="1:236" ht="20.100000000000001" hidden="1" customHeight="1">
      <c r="A418" s="22">
        <v>622400</v>
      </c>
      <c r="B418" s="23" t="s">
        <v>336</v>
      </c>
      <c r="C418" s="24">
        <f t="shared" si="209"/>
        <v>0</v>
      </c>
      <c r="D418" s="24"/>
      <c r="E418" s="24"/>
      <c r="F418" s="24"/>
      <c r="G418" s="24"/>
      <c r="H418" s="24"/>
      <c r="I418" s="24"/>
      <c r="J418" s="24"/>
      <c r="K418" s="147"/>
      <c r="L418" s="24"/>
      <c r="M418" s="24"/>
      <c r="N418" s="24"/>
      <c r="O418" s="118"/>
      <c r="P418" s="187"/>
      <c r="Q418" s="187"/>
    </row>
    <row r="419" spans="1:236" ht="20.100000000000001" hidden="1" customHeight="1">
      <c r="A419" s="22">
        <v>622500</v>
      </c>
      <c r="B419" s="23" t="s">
        <v>337</v>
      </c>
      <c r="C419" s="24">
        <f t="shared" si="209"/>
        <v>0</v>
      </c>
      <c r="D419" s="24"/>
      <c r="E419" s="24"/>
      <c r="F419" s="24"/>
      <c r="G419" s="24"/>
      <c r="H419" s="24"/>
      <c r="I419" s="24"/>
      <c r="J419" s="24"/>
      <c r="K419" s="147"/>
      <c r="L419" s="24"/>
      <c r="M419" s="24"/>
      <c r="N419" s="24"/>
      <c r="O419" s="118"/>
      <c r="P419" s="187"/>
      <c r="Q419" s="187"/>
    </row>
    <row r="420" spans="1:236" ht="20.100000000000001" hidden="1" customHeight="1">
      <c r="A420" s="22">
        <v>622600</v>
      </c>
      <c r="B420" s="23" t="s">
        <v>338</v>
      </c>
      <c r="C420" s="24">
        <f t="shared" si="209"/>
        <v>0</v>
      </c>
      <c r="D420" s="24"/>
      <c r="E420" s="24"/>
      <c r="F420" s="24"/>
      <c r="G420" s="24"/>
      <c r="H420" s="24"/>
      <c r="I420" s="24"/>
      <c r="J420" s="24"/>
      <c r="K420" s="147"/>
      <c r="L420" s="24"/>
      <c r="M420" s="24"/>
      <c r="N420" s="24"/>
      <c r="O420" s="118"/>
      <c r="P420" s="187"/>
      <c r="Q420" s="187"/>
    </row>
    <row r="421" spans="1:236" ht="20.100000000000001" hidden="1" customHeight="1">
      <c r="A421" s="22">
        <v>622700</v>
      </c>
      <c r="B421" s="23" t="s">
        <v>339</v>
      </c>
      <c r="C421" s="24">
        <f t="shared" si="209"/>
        <v>0</v>
      </c>
      <c r="D421" s="24"/>
      <c r="E421" s="24"/>
      <c r="F421" s="24"/>
      <c r="G421" s="24"/>
      <c r="H421" s="24"/>
      <c r="I421" s="24"/>
      <c r="J421" s="24"/>
      <c r="K421" s="147"/>
      <c r="L421" s="24"/>
      <c r="M421" s="24"/>
      <c r="N421" s="24"/>
      <c r="O421" s="118"/>
      <c r="P421" s="187"/>
      <c r="Q421" s="187"/>
    </row>
    <row r="422" spans="1:236" ht="20.100000000000001" hidden="1" customHeight="1">
      <c r="A422" s="22">
        <v>622800</v>
      </c>
      <c r="B422" s="23" t="s">
        <v>340</v>
      </c>
      <c r="C422" s="24">
        <f t="shared" si="209"/>
        <v>0</v>
      </c>
      <c r="D422" s="24"/>
      <c r="E422" s="24"/>
      <c r="F422" s="24"/>
      <c r="G422" s="24"/>
      <c r="H422" s="24"/>
      <c r="I422" s="24"/>
      <c r="J422" s="24"/>
      <c r="K422" s="147"/>
      <c r="L422" s="24"/>
      <c r="M422" s="24"/>
      <c r="N422" s="24"/>
      <c r="O422" s="118"/>
      <c r="P422" s="187"/>
      <c r="Q422" s="187"/>
    </row>
    <row r="423" spans="1:236" ht="39.950000000000003" hidden="1" customHeight="1">
      <c r="A423" s="21">
        <v>623000</v>
      </c>
      <c r="B423" s="19" t="s">
        <v>341</v>
      </c>
      <c r="C423" s="20">
        <f t="shared" ref="C423:K423" si="210">SUM(C424)</f>
        <v>0</v>
      </c>
      <c r="D423" s="20">
        <f t="shared" si="210"/>
        <v>0</v>
      </c>
      <c r="E423" s="20"/>
      <c r="F423" s="20">
        <f t="shared" si="210"/>
        <v>0</v>
      </c>
      <c r="G423" s="20">
        <f t="shared" si="210"/>
        <v>0</v>
      </c>
      <c r="H423" s="20">
        <f t="shared" si="210"/>
        <v>0</v>
      </c>
      <c r="I423" s="20">
        <f t="shared" si="210"/>
        <v>0</v>
      </c>
      <c r="J423" s="20"/>
      <c r="K423" s="146">
        <f t="shared" si="210"/>
        <v>0</v>
      </c>
      <c r="L423" s="20"/>
      <c r="M423" s="20"/>
      <c r="N423" s="20"/>
      <c r="O423" s="120"/>
      <c r="P423" s="189"/>
      <c r="Q423" s="189"/>
    </row>
    <row r="424" spans="1:236" ht="39.950000000000003" hidden="1" customHeight="1">
      <c r="A424" s="31">
        <v>623100</v>
      </c>
      <c r="B424" s="32" t="s">
        <v>342</v>
      </c>
      <c r="C424" s="33">
        <f>SUM(D424:K424)</f>
        <v>0</v>
      </c>
      <c r="D424" s="33"/>
      <c r="E424" s="33"/>
      <c r="F424" s="33"/>
      <c r="G424" s="33"/>
      <c r="H424" s="33"/>
      <c r="I424" s="33"/>
      <c r="J424" s="33"/>
      <c r="K424" s="152"/>
      <c r="L424" s="33"/>
      <c r="M424" s="33"/>
      <c r="N424" s="33"/>
      <c r="O424" s="200"/>
      <c r="P424" s="187"/>
      <c r="Q424" s="187"/>
    </row>
    <row r="425" spans="1:236" ht="22.5" hidden="1" customHeight="1">
      <c r="A425" s="62"/>
      <c r="B425" s="63"/>
      <c r="C425" s="64"/>
      <c r="D425" s="64"/>
      <c r="E425" s="64"/>
      <c r="F425" s="64"/>
      <c r="G425" s="64"/>
      <c r="H425" s="64"/>
      <c r="I425" s="64"/>
      <c r="J425" s="64"/>
      <c r="K425" s="163"/>
      <c r="L425" s="64"/>
      <c r="M425" s="64"/>
      <c r="N425" s="64"/>
      <c r="O425" s="201"/>
      <c r="P425" s="187"/>
      <c r="Q425" s="187"/>
    </row>
    <row r="426" spans="1:236" s="99" customFormat="1" ht="22.5" customHeight="1" thickBot="1">
      <c r="A426" s="102">
        <v>513100</v>
      </c>
      <c r="B426" s="103" t="s">
        <v>374</v>
      </c>
      <c r="C426" s="104">
        <f>SUM(C427)</f>
        <v>0</v>
      </c>
      <c r="D426" s="104">
        <f t="shared" ref="D426:Q426" si="211">SUM(D427)</f>
        <v>0</v>
      </c>
      <c r="E426" s="104">
        <f t="shared" si="211"/>
        <v>0</v>
      </c>
      <c r="F426" s="104">
        <f t="shared" si="211"/>
        <v>0</v>
      </c>
      <c r="G426" s="104">
        <f t="shared" si="211"/>
        <v>0</v>
      </c>
      <c r="H426" s="104">
        <f t="shared" si="211"/>
        <v>0</v>
      </c>
      <c r="I426" s="104">
        <f t="shared" si="211"/>
        <v>0</v>
      </c>
      <c r="J426" s="104">
        <f t="shared" si="211"/>
        <v>0</v>
      </c>
      <c r="K426" s="157">
        <f t="shared" si="211"/>
        <v>0</v>
      </c>
      <c r="L426" s="104">
        <f t="shared" si="211"/>
        <v>0</v>
      </c>
      <c r="M426" s="104">
        <f t="shared" si="211"/>
        <v>0</v>
      </c>
      <c r="N426" s="104">
        <f t="shared" si="211"/>
        <v>0</v>
      </c>
      <c r="O426" s="177">
        <f t="shared" si="211"/>
        <v>0</v>
      </c>
      <c r="P426" s="185">
        <f t="shared" si="211"/>
        <v>0</v>
      </c>
      <c r="Q426" s="185">
        <f t="shared" si="211"/>
        <v>0</v>
      </c>
      <c r="R426" s="132"/>
      <c r="S426" s="132"/>
      <c r="T426" s="132"/>
      <c r="U426" s="132"/>
      <c r="V426" s="132"/>
      <c r="W426" s="132"/>
      <c r="X426" s="98"/>
      <c r="Y426" s="98"/>
      <c r="Z426" s="98"/>
      <c r="AA426" s="98"/>
      <c r="AB426" s="98"/>
      <c r="AC426" s="98"/>
      <c r="AD426" s="98"/>
      <c r="AE426" s="98"/>
      <c r="AF426" s="98"/>
      <c r="AG426" s="98"/>
      <c r="AH426" s="98"/>
      <c r="AI426" s="98"/>
      <c r="AJ426" s="98"/>
      <c r="AK426" s="98"/>
      <c r="AL426" s="98"/>
      <c r="AM426" s="98"/>
      <c r="AN426" s="98"/>
      <c r="AO426" s="98"/>
      <c r="AP426" s="98"/>
      <c r="AQ426" s="98"/>
      <c r="AR426" s="98"/>
      <c r="AS426" s="98"/>
      <c r="AT426" s="98"/>
      <c r="AU426" s="98"/>
      <c r="AV426" s="98"/>
      <c r="AW426" s="98"/>
      <c r="AX426" s="98"/>
      <c r="AY426" s="98"/>
      <c r="AZ426" s="98"/>
      <c r="BA426" s="98"/>
      <c r="BB426" s="98"/>
      <c r="BC426" s="98"/>
      <c r="BD426" s="98"/>
      <c r="BE426" s="98"/>
      <c r="BF426" s="98"/>
      <c r="BG426" s="98"/>
      <c r="BH426" s="98"/>
      <c r="BI426" s="98"/>
      <c r="BJ426" s="98"/>
      <c r="BK426" s="98"/>
      <c r="BL426" s="98"/>
      <c r="BM426" s="98"/>
      <c r="BN426" s="98"/>
      <c r="BO426" s="98"/>
      <c r="BP426" s="98"/>
      <c r="BQ426" s="98"/>
      <c r="BR426" s="98"/>
      <c r="BS426" s="98"/>
      <c r="BT426" s="98"/>
      <c r="BU426" s="98"/>
      <c r="BV426" s="98"/>
      <c r="BW426" s="98"/>
      <c r="BX426" s="98"/>
      <c r="BY426" s="98"/>
      <c r="BZ426" s="98"/>
      <c r="CA426" s="98"/>
      <c r="CB426" s="98"/>
      <c r="CC426" s="98"/>
      <c r="CD426" s="98"/>
      <c r="CE426" s="98"/>
      <c r="CF426" s="98"/>
      <c r="CG426" s="98"/>
      <c r="CH426" s="98"/>
      <c r="CI426" s="98"/>
      <c r="CJ426" s="98"/>
      <c r="CK426" s="98"/>
      <c r="CL426" s="98"/>
      <c r="CM426" s="98"/>
      <c r="CN426" s="98"/>
      <c r="CO426" s="98"/>
      <c r="CP426" s="98"/>
      <c r="CQ426" s="98"/>
      <c r="CR426" s="98"/>
      <c r="CS426" s="98"/>
      <c r="CT426" s="98"/>
      <c r="CU426" s="98"/>
      <c r="CV426" s="98"/>
      <c r="CW426" s="98"/>
      <c r="CX426" s="98"/>
      <c r="CY426" s="98"/>
      <c r="CZ426" s="98"/>
      <c r="DA426" s="98"/>
      <c r="DB426" s="98"/>
      <c r="DC426" s="98"/>
      <c r="DD426" s="98"/>
      <c r="DE426" s="98"/>
      <c r="DF426" s="98"/>
      <c r="DG426" s="98"/>
      <c r="DH426" s="98"/>
      <c r="DI426" s="98"/>
      <c r="DJ426" s="98"/>
      <c r="DK426" s="98"/>
      <c r="DL426" s="98"/>
      <c r="DM426" s="98"/>
      <c r="DN426" s="98"/>
      <c r="DO426" s="98"/>
      <c r="DP426" s="98"/>
      <c r="DQ426" s="98"/>
      <c r="DR426" s="98"/>
      <c r="DS426" s="98"/>
      <c r="DT426" s="98"/>
      <c r="DU426" s="98"/>
      <c r="DV426" s="98"/>
      <c r="DW426" s="98"/>
      <c r="DX426" s="98"/>
      <c r="DY426" s="98"/>
      <c r="DZ426" s="98"/>
      <c r="EA426" s="98"/>
      <c r="EB426" s="98"/>
      <c r="EC426" s="98"/>
      <c r="ED426" s="98"/>
      <c r="EE426" s="98"/>
      <c r="EF426" s="98"/>
      <c r="EG426" s="98"/>
      <c r="EH426" s="98"/>
      <c r="EI426" s="98"/>
      <c r="EJ426" s="98"/>
      <c r="EK426" s="98"/>
      <c r="EL426" s="98"/>
      <c r="EM426" s="98"/>
      <c r="EN426" s="98"/>
      <c r="EO426" s="98"/>
      <c r="EP426" s="98"/>
      <c r="EQ426" s="98"/>
      <c r="ER426" s="98"/>
      <c r="ES426" s="98"/>
      <c r="ET426" s="98"/>
      <c r="EU426" s="98"/>
      <c r="EV426" s="98"/>
      <c r="EW426" s="98"/>
      <c r="EX426" s="98"/>
      <c r="EY426" s="98"/>
      <c r="EZ426" s="98"/>
      <c r="FA426" s="98"/>
      <c r="FB426" s="98"/>
      <c r="FC426" s="98"/>
      <c r="FD426" s="98"/>
      <c r="FE426" s="98"/>
      <c r="FF426" s="98"/>
      <c r="FG426" s="98"/>
      <c r="FH426" s="98"/>
      <c r="FI426" s="98"/>
      <c r="FJ426" s="98"/>
      <c r="FK426" s="98"/>
      <c r="FL426" s="98"/>
      <c r="FM426" s="98"/>
      <c r="FN426" s="98"/>
      <c r="FO426" s="98"/>
      <c r="FP426" s="98"/>
      <c r="FQ426" s="98"/>
      <c r="FR426" s="98"/>
      <c r="FS426" s="98"/>
      <c r="FT426" s="98"/>
      <c r="FU426" s="98"/>
      <c r="FV426" s="98"/>
      <c r="FW426" s="98"/>
      <c r="FX426" s="98"/>
      <c r="FY426" s="98"/>
      <c r="FZ426" s="98"/>
      <c r="GA426" s="98"/>
      <c r="GB426" s="98"/>
      <c r="GC426" s="98"/>
      <c r="GD426" s="98"/>
      <c r="GE426" s="98"/>
      <c r="GF426" s="98"/>
      <c r="GG426" s="98"/>
      <c r="GH426" s="98"/>
      <c r="GI426" s="98"/>
      <c r="GJ426" s="98"/>
      <c r="GK426" s="98"/>
      <c r="GL426" s="98"/>
      <c r="GM426" s="98"/>
      <c r="GN426" s="98"/>
      <c r="GO426" s="98"/>
      <c r="GP426" s="98"/>
      <c r="GQ426" s="98"/>
      <c r="GR426" s="98"/>
      <c r="GS426" s="98"/>
      <c r="GT426" s="98"/>
      <c r="GU426" s="98"/>
      <c r="GV426" s="98"/>
      <c r="GW426" s="98"/>
      <c r="GX426" s="98"/>
      <c r="GY426" s="98"/>
      <c r="GZ426" s="98"/>
      <c r="HA426" s="98"/>
      <c r="HB426" s="98"/>
      <c r="HC426" s="98"/>
      <c r="HD426" s="98"/>
      <c r="HE426" s="98"/>
      <c r="HF426" s="98"/>
      <c r="HG426" s="98"/>
      <c r="HH426" s="98"/>
      <c r="HI426" s="98"/>
      <c r="HJ426" s="98"/>
      <c r="HK426" s="98"/>
      <c r="HL426" s="98"/>
      <c r="HM426" s="98"/>
      <c r="HN426" s="98"/>
      <c r="HO426" s="98"/>
      <c r="HP426" s="98"/>
      <c r="HQ426" s="98"/>
      <c r="HR426" s="98"/>
      <c r="HS426" s="98"/>
      <c r="HT426" s="98"/>
      <c r="HU426" s="98"/>
      <c r="HV426" s="98"/>
      <c r="HW426" s="98"/>
      <c r="HX426" s="98"/>
      <c r="HY426" s="98"/>
      <c r="HZ426" s="98"/>
      <c r="IA426" s="98"/>
      <c r="IB426" s="98"/>
    </row>
    <row r="427" spans="1:236" ht="22.5" hidden="1" customHeight="1" thickBot="1">
      <c r="A427" s="22">
        <v>513111</v>
      </c>
      <c r="B427" s="97" t="s">
        <v>375</v>
      </c>
      <c r="C427" s="24">
        <v>0</v>
      </c>
      <c r="D427" s="96">
        <v>0</v>
      </c>
      <c r="E427" s="96"/>
      <c r="F427" s="96">
        <v>0</v>
      </c>
      <c r="G427" s="96">
        <v>0</v>
      </c>
      <c r="H427" s="96">
        <v>0</v>
      </c>
      <c r="I427" s="96">
        <v>0</v>
      </c>
      <c r="J427" s="96">
        <v>0</v>
      </c>
      <c r="K427" s="158">
        <f>SUM(F427:J427)</f>
        <v>0</v>
      </c>
      <c r="L427" s="96">
        <v>0</v>
      </c>
      <c r="M427" s="96">
        <v>0</v>
      </c>
      <c r="N427" s="96">
        <v>0</v>
      </c>
      <c r="O427" s="96">
        <v>0</v>
      </c>
      <c r="P427" s="96">
        <v>0</v>
      </c>
      <c r="Q427" s="96">
        <v>0</v>
      </c>
    </row>
    <row r="428" spans="1:236" s="94" customFormat="1" ht="20.100000000000001" customHeight="1" thickBot="1">
      <c r="A428" s="90"/>
      <c r="B428" s="91" t="s">
        <v>372</v>
      </c>
      <c r="C428" s="92">
        <f>SUM(C105)</f>
        <v>761029000</v>
      </c>
      <c r="D428" s="92">
        <f t="shared" ref="D428:K428" si="212">SUM(D105)</f>
        <v>1862000</v>
      </c>
      <c r="E428" s="92"/>
      <c r="F428" s="92">
        <f t="shared" si="212"/>
        <v>762891000</v>
      </c>
      <c r="G428" s="92">
        <f t="shared" si="212"/>
        <v>11800000</v>
      </c>
      <c r="H428" s="92">
        <f t="shared" si="212"/>
        <v>17000000</v>
      </c>
      <c r="I428" s="92">
        <f t="shared" si="212"/>
        <v>0</v>
      </c>
      <c r="J428" s="92">
        <f t="shared" si="212"/>
        <v>0</v>
      </c>
      <c r="K428" s="164">
        <f t="shared" si="212"/>
        <v>791691000</v>
      </c>
      <c r="L428" s="92">
        <f t="shared" ref="L428:Q428" si="213">SUM(L105)</f>
        <v>0</v>
      </c>
      <c r="M428" s="92">
        <f t="shared" si="213"/>
        <v>0</v>
      </c>
      <c r="N428" s="92">
        <f t="shared" si="213"/>
        <v>0</v>
      </c>
      <c r="O428" s="92">
        <f t="shared" si="213"/>
        <v>17760000</v>
      </c>
      <c r="P428" s="92">
        <f t="shared" si="213"/>
        <v>17760000</v>
      </c>
      <c r="Q428" s="92">
        <f t="shared" si="213"/>
        <v>809451000</v>
      </c>
      <c r="R428" s="137"/>
      <c r="S428" s="137"/>
      <c r="T428" s="137"/>
      <c r="U428" s="137"/>
      <c r="V428" s="137"/>
      <c r="W428" s="137"/>
      <c r="X428" s="93"/>
      <c r="Y428" s="93"/>
      <c r="Z428" s="93"/>
      <c r="AA428" s="93"/>
      <c r="AB428" s="93"/>
      <c r="AC428" s="93"/>
      <c r="AD428" s="93"/>
      <c r="AE428" s="93"/>
      <c r="AF428" s="93"/>
      <c r="AG428" s="93"/>
      <c r="AH428" s="93"/>
      <c r="AI428" s="93"/>
      <c r="AJ428" s="93"/>
      <c r="AK428" s="93"/>
      <c r="AL428" s="93"/>
      <c r="AM428" s="93"/>
      <c r="AN428" s="93"/>
      <c r="AO428" s="93"/>
      <c r="AP428" s="93"/>
      <c r="AQ428" s="93"/>
      <c r="AR428" s="93"/>
      <c r="AS428" s="93"/>
      <c r="AT428" s="93"/>
      <c r="AU428" s="93"/>
      <c r="AV428" s="93"/>
      <c r="AW428" s="93"/>
      <c r="AX428" s="93"/>
      <c r="AY428" s="93"/>
      <c r="AZ428" s="93"/>
      <c r="BA428" s="93"/>
      <c r="BB428" s="93"/>
      <c r="BC428" s="93"/>
      <c r="BD428" s="93"/>
      <c r="BE428" s="93"/>
      <c r="BF428" s="93"/>
      <c r="BG428" s="93"/>
      <c r="BH428" s="93"/>
      <c r="BI428" s="93"/>
      <c r="BJ428" s="93"/>
      <c r="BK428" s="93"/>
      <c r="BL428" s="93"/>
      <c r="BM428" s="93"/>
      <c r="BN428" s="93"/>
      <c r="BO428" s="93"/>
      <c r="BP428" s="93"/>
      <c r="BQ428" s="93"/>
      <c r="BR428" s="93"/>
      <c r="BS428" s="93"/>
      <c r="BT428" s="93"/>
      <c r="BU428" s="93"/>
      <c r="BV428" s="93"/>
      <c r="BW428" s="93"/>
      <c r="BX428" s="93"/>
      <c r="BY428" s="93"/>
      <c r="BZ428" s="93"/>
      <c r="CA428" s="93"/>
      <c r="CB428" s="93"/>
      <c r="CC428" s="93"/>
      <c r="CD428" s="93"/>
      <c r="CE428" s="93"/>
      <c r="CF428" s="93"/>
      <c r="CG428" s="93"/>
      <c r="CH428" s="93"/>
      <c r="CI428" s="93"/>
      <c r="CJ428" s="93"/>
      <c r="CK428" s="93"/>
      <c r="CL428" s="93"/>
      <c r="CM428" s="93"/>
      <c r="CN428" s="93"/>
      <c r="CO428" s="93"/>
      <c r="CP428" s="93"/>
      <c r="CQ428" s="93"/>
      <c r="CR428" s="93"/>
      <c r="CS428" s="93"/>
      <c r="CT428" s="93"/>
      <c r="CU428" s="93"/>
      <c r="CV428" s="93"/>
      <c r="CW428" s="93"/>
      <c r="CX428" s="93"/>
      <c r="CY428" s="93"/>
      <c r="CZ428" s="93"/>
      <c r="DA428" s="93"/>
      <c r="DB428" s="93"/>
      <c r="DC428" s="93"/>
      <c r="DD428" s="93"/>
      <c r="DE428" s="93"/>
      <c r="DF428" s="93"/>
      <c r="DG428" s="93"/>
      <c r="DH428" s="93"/>
      <c r="DI428" s="93"/>
      <c r="DJ428" s="93"/>
      <c r="DK428" s="93"/>
      <c r="DL428" s="93"/>
      <c r="DM428" s="93"/>
      <c r="DN428" s="93"/>
      <c r="DO428" s="93"/>
      <c r="DP428" s="93"/>
      <c r="DQ428" s="93"/>
      <c r="DR428" s="93"/>
      <c r="DS428" s="93"/>
      <c r="DT428" s="93"/>
      <c r="DU428" s="93"/>
      <c r="DV428" s="93"/>
      <c r="DW428" s="93"/>
      <c r="DX428" s="93"/>
      <c r="DY428" s="93"/>
      <c r="DZ428" s="93"/>
      <c r="EA428" s="93"/>
      <c r="EB428" s="93"/>
      <c r="EC428" s="93"/>
      <c r="ED428" s="93"/>
      <c r="EE428" s="93"/>
      <c r="EF428" s="93"/>
      <c r="EG428" s="93"/>
      <c r="EH428" s="93"/>
      <c r="EI428" s="93"/>
      <c r="EJ428" s="93"/>
      <c r="EK428" s="93"/>
      <c r="EL428" s="93"/>
      <c r="EM428" s="93"/>
      <c r="EN428" s="93"/>
      <c r="EO428" s="93"/>
      <c r="EP428" s="93"/>
      <c r="EQ428" s="93"/>
      <c r="ER428" s="93"/>
      <c r="ES428" s="93"/>
      <c r="ET428" s="93"/>
      <c r="EU428" s="93"/>
      <c r="EV428" s="93"/>
      <c r="EW428" s="93"/>
      <c r="EX428" s="93"/>
      <c r="EY428" s="93"/>
      <c r="EZ428" s="93"/>
      <c r="FA428" s="93"/>
      <c r="FB428" s="93"/>
      <c r="FC428" s="93"/>
      <c r="FD428" s="93"/>
      <c r="FE428" s="93"/>
      <c r="FF428" s="93"/>
      <c r="FG428" s="93"/>
      <c r="FH428" s="93"/>
      <c r="FI428" s="93"/>
      <c r="FJ428" s="93"/>
      <c r="FK428" s="93"/>
      <c r="FL428" s="93"/>
      <c r="FM428" s="93"/>
      <c r="FN428" s="93"/>
      <c r="FO428" s="93"/>
      <c r="FP428" s="93"/>
      <c r="FQ428" s="93"/>
      <c r="FR428" s="93"/>
      <c r="FS428" s="93"/>
      <c r="FT428" s="93"/>
      <c r="FU428" s="93"/>
      <c r="FV428" s="93"/>
      <c r="FW428" s="93"/>
      <c r="FX428" s="93"/>
      <c r="FY428" s="93"/>
      <c r="FZ428" s="93"/>
      <c r="GA428" s="93"/>
      <c r="GB428" s="93"/>
      <c r="GC428" s="93"/>
      <c r="GD428" s="93"/>
      <c r="GE428" s="93"/>
      <c r="GF428" s="93"/>
      <c r="GG428" s="93"/>
      <c r="GH428" s="93"/>
      <c r="GI428" s="93"/>
      <c r="GJ428" s="93"/>
      <c r="GK428" s="93"/>
      <c r="GL428" s="93"/>
      <c r="GM428" s="93"/>
      <c r="GN428" s="93"/>
      <c r="GO428" s="93"/>
      <c r="GP428" s="93"/>
      <c r="GQ428" s="93"/>
      <c r="GR428" s="93"/>
      <c r="GS428" s="93"/>
      <c r="GT428" s="93"/>
      <c r="GU428" s="93"/>
      <c r="GV428" s="93"/>
      <c r="GW428" s="93"/>
      <c r="GX428" s="93"/>
      <c r="GY428" s="93"/>
      <c r="GZ428" s="93"/>
      <c r="HA428" s="93"/>
      <c r="HB428" s="93"/>
      <c r="HC428" s="93"/>
      <c r="HD428" s="93"/>
      <c r="HE428" s="93"/>
      <c r="HF428" s="93"/>
      <c r="HG428" s="93"/>
      <c r="HH428" s="93"/>
      <c r="HI428" s="93"/>
      <c r="HJ428" s="93"/>
      <c r="HK428" s="93"/>
      <c r="HL428" s="93"/>
      <c r="HM428" s="93"/>
      <c r="HN428" s="93"/>
      <c r="HO428" s="93"/>
      <c r="HP428" s="93"/>
      <c r="HQ428" s="93"/>
      <c r="HR428" s="93"/>
      <c r="HS428" s="93"/>
      <c r="HT428" s="93"/>
      <c r="HU428" s="93"/>
      <c r="HV428" s="93"/>
      <c r="HW428" s="93"/>
      <c r="HX428" s="93"/>
      <c r="HY428" s="93"/>
      <c r="HZ428" s="93"/>
      <c r="IA428" s="93"/>
      <c r="IB428" s="93"/>
    </row>
    <row r="429" spans="1:236" s="94" customFormat="1" ht="20.100000000000001" customHeight="1" thickBot="1">
      <c r="A429" s="90"/>
      <c r="B429" s="91" t="s">
        <v>373</v>
      </c>
      <c r="C429" s="92">
        <f t="shared" ref="C429:K429" si="214">SUM(C99-C428)</f>
        <v>0</v>
      </c>
      <c r="D429" s="92">
        <f t="shared" si="214"/>
        <v>0</v>
      </c>
      <c r="E429" s="92"/>
      <c r="F429" s="92">
        <f t="shared" si="214"/>
        <v>0</v>
      </c>
      <c r="G429" s="92">
        <f t="shared" si="214"/>
        <v>0</v>
      </c>
      <c r="H429" s="92">
        <f t="shared" si="214"/>
        <v>0</v>
      </c>
      <c r="I429" s="92">
        <f t="shared" si="214"/>
        <v>0</v>
      </c>
      <c r="J429" s="92">
        <f t="shared" si="214"/>
        <v>0</v>
      </c>
      <c r="K429" s="164">
        <f t="shared" si="214"/>
        <v>0</v>
      </c>
      <c r="L429" s="92">
        <f t="shared" ref="L429:Q429" si="215">SUM(L99-L428)</f>
        <v>0</v>
      </c>
      <c r="M429" s="92">
        <f t="shared" si="215"/>
        <v>0</v>
      </c>
      <c r="N429" s="92">
        <f t="shared" si="215"/>
        <v>0</v>
      </c>
      <c r="O429" s="92">
        <f t="shared" si="215"/>
        <v>0</v>
      </c>
      <c r="P429" s="92">
        <f t="shared" si="215"/>
        <v>0</v>
      </c>
      <c r="Q429" s="92">
        <f t="shared" si="215"/>
        <v>0</v>
      </c>
      <c r="R429" s="137"/>
      <c r="S429" s="137"/>
      <c r="T429" s="137"/>
      <c r="U429" s="137"/>
      <c r="V429" s="137"/>
      <c r="W429" s="137"/>
      <c r="X429" s="93"/>
      <c r="Y429" s="93"/>
      <c r="Z429" s="93"/>
      <c r="AA429" s="93"/>
      <c r="AB429" s="93"/>
      <c r="AC429" s="93"/>
      <c r="AD429" s="93"/>
      <c r="AE429" s="93"/>
      <c r="AF429" s="93"/>
      <c r="AG429" s="93"/>
      <c r="AH429" s="93"/>
      <c r="AI429" s="93"/>
      <c r="AJ429" s="93"/>
      <c r="AK429" s="93"/>
      <c r="AL429" s="93"/>
      <c r="AM429" s="93"/>
      <c r="AN429" s="93"/>
      <c r="AO429" s="93"/>
      <c r="AP429" s="93"/>
      <c r="AQ429" s="93"/>
      <c r="AR429" s="93"/>
      <c r="AS429" s="93"/>
      <c r="AT429" s="93"/>
      <c r="AU429" s="93"/>
      <c r="AV429" s="93"/>
      <c r="AW429" s="93"/>
      <c r="AX429" s="93"/>
      <c r="AY429" s="93"/>
      <c r="AZ429" s="93"/>
      <c r="BA429" s="93"/>
      <c r="BB429" s="93"/>
      <c r="BC429" s="93"/>
      <c r="BD429" s="93"/>
      <c r="BE429" s="93"/>
      <c r="BF429" s="93"/>
      <c r="BG429" s="93"/>
      <c r="BH429" s="93"/>
      <c r="BI429" s="93"/>
      <c r="BJ429" s="93"/>
      <c r="BK429" s="93"/>
      <c r="BL429" s="93"/>
      <c r="BM429" s="93"/>
      <c r="BN429" s="93"/>
      <c r="BO429" s="93"/>
      <c r="BP429" s="93"/>
      <c r="BQ429" s="93"/>
      <c r="BR429" s="93"/>
      <c r="BS429" s="93"/>
      <c r="BT429" s="93"/>
      <c r="BU429" s="93"/>
      <c r="BV429" s="93"/>
      <c r="BW429" s="93"/>
      <c r="BX429" s="93"/>
      <c r="BY429" s="93"/>
      <c r="BZ429" s="93"/>
      <c r="CA429" s="93"/>
      <c r="CB429" s="93"/>
      <c r="CC429" s="93"/>
      <c r="CD429" s="93"/>
      <c r="CE429" s="93"/>
      <c r="CF429" s="93"/>
      <c r="CG429" s="93"/>
      <c r="CH429" s="93"/>
      <c r="CI429" s="93"/>
      <c r="CJ429" s="93"/>
      <c r="CK429" s="93"/>
      <c r="CL429" s="93"/>
      <c r="CM429" s="93"/>
      <c r="CN429" s="93"/>
      <c r="CO429" s="93"/>
      <c r="CP429" s="93"/>
      <c r="CQ429" s="93"/>
      <c r="CR429" s="93"/>
      <c r="CS429" s="93"/>
      <c r="CT429" s="93"/>
      <c r="CU429" s="93"/>
      <c r="CV429" s="93"/>
      <c r="CW429" s="93"/>
      <c r="CX429" s="93"/>
      <c r="CY429" s="93"/>
      <c r="CZ429" s="93"/>
      <c r="DA429" s="93"/>
      <c r="DB429" s="93"/>
      <c r="DC429" s="93"/>
      <c r="DD429" s="93"/>
      <c r="DE429" s="93"/>
      <c r="DF429" s="93"/>
      <c r="DG429" s="93"/>
      <c r="DH429" s="93"/>
      <c r="DI429" s="93"/>
      <c r="DJ429" s="93"/>
      <c r="DK429" s="93"/>
      <c r="DL429" s="93"/>
      <c r="DM429" s="93"/>
      <c r="DN429" s="93"/>
      <c r="DO429" s="93"/>
      <c r="DP429" s="93"/>
      <c r="DQ429" s="93"/>
      <c r="DR429" s="93"/>
      <c r="DS429" s="93"/>
      <c r="DT429" s="93"/>
      <c r="DU429" s="93"/>
      <c r="DV429" s="93"/>
      <c r="DW429" s="93"/>
      <c r="DX429" s="93"/>
      <c r="DY429" s="93"/>
      <c r="DZ429" s="93"/>
      <c r="EA429" s="93"/>
      <c r="EB429" s="93"/>
      <c r="EC429" s="93"/>
      <c r="ED429" s="93"/>
      <c r="EE429" s="93"/>
      <c r="EF429" s="93"/>
      <c r="EG429" s="93"/>
      <c r="EH429" s="93"/>
      <c r="EI429" s="93"/>
      <c r="EJ429" s="93"/>
      <c r="EK429" s="93"/>
      <c r="EL429" s="93"/>
      <c r="EM429" s="93"/>
      <c r="EN429" s="93"/>
      <c r="EO429" s="93"/>
      <c r="EP429" s="93"/>
      <c r="EQ429" s="93"/>
      <c r="ER429" s="93"/>
      <c r="ES429" s="93"/>
      <c r="ET429" s="93"/>
      <c r="EU429" s="93"/>
      <c r="EV429" s="93"/>
      <c r="EW429" s="93"/>
      <c r="EX429" s="93"/>
      <c r="EY429" s="93"/>
      <c r="EZ429" s="93"/>
      <c r="FA429" s="93"/>
      <c r="FB429" s="93"/>
      <c r="FC429" s="93"/>
      <c r="FD429" s="93"/>
      <c r="FE429" s="93"/>
      <c r="FF429" s="93"/>
      <c r="FG429" s="93"/>
      <c r="FH429" s="93"/>
      <c r="FI429" s="93"/>
      <c r="FJ429" s="93"/>
      <c r="FK429" s="93"/>
      <c r="FL429" s="93"/>
      <c r="FM429" s="93"/>
      <c r="FN429" s="93"/>
      <c r="FO429" s="93"/>
      <c r="FP429" s="93"/>
      <c r="FQ429" s="93"/>
      <c r="FR429" s="93"/>
      <c r="FS429" s="93"/>
      <c r="FT429" s="93"/>
      <c r="FU429" s="93"/>
      <c r="FV429" s="93"/>
      <c r="FW429" s="93"/>
      <c r="FX429" s="93"/>
      <c r="FY429" s="93"/>
      <c r="FZ429" s="93"/>
      <c r="GA429" s="93"/>
      <c r="GB429" s="93"/>
      <c r="GC429" s="93"/>
      <c r="GD429" s="93"/>
      <c r="GE429" s="93"/>
      <c r="GF429" s="93"/>
      <c r="GG429" s="93"/>
      <c r="GH429" s="93"/>
      <c r="GI429" s="93"/>
      <c r="GJ429" s="93"/>
      <c r="GK429" s="93"/>
      <c r="GL429" s="93"/>
      <c r="GM429" s="93"/>
      <c r="GN429" s="93"/>
      <c r="GO429" s="93"/>
      <c r="GP429" s="93"/>
      <c r="GQ429" s="93"/>
      <c r="GR429" s="93"/>
      <c r="GS429" s="93"/>
      <c r="GT429" s="93"/>
      <c r="GU429" s="93"/>
      <c r="GV429" s="93"/>
      <c r="GW429" s="93"/>
      <c r="GX429" s="93"/>
      <c r="GY429" s="93"/>
      <c r="GZ429" s="93"/>
      <c r="HA429" s="93"/>
      <c r="HB429" s="93"/>
      <c r="HC429" s="93"/>
      <c r="HD429" s="93"/>
      <c r="HE429" s="93"/>
      <c r="HF429" s="93"/>
      <c r="HG429" s="93"/>
      <c r="HH429" s="93"/>
      <c r="HI429" s="93"/>
      <c r="HJ429" s="93"/>
      <c r="HK429" s="93"/>
      <c r="HL429" s="93"/>
      <c r="HM429" s="93"/>
      <c r="HN429" s="93"/>
      <c r="HO429" s="93"/>
      <c r="HP429" s="93"/>
      <c r="HQ429" s="93"/>
      <c r="HR429" s="93"/>
      <c r="HS429" s="93"/>
      <c r="HT429" s="93"/>
      <c r="HU429" s="93"/>
      <c r="HV429" s="93"/>
      <c r="HW429" s="93"/>
      <c r="HX429" s="93"/>
      <c r="HY429" s="93"/>
      <c r="HZ429" s="93"/>
      <c r="IA429" s="93"/>
      <c r="IB429" s="93"/>
    </row>
    <row r="430" spans="1:236" ht="20.100000000000001" customHeight="1">
      <c r="A430" s="41"/>
      <c r="B430" s="42"/>
      <c r="C430" s="43"/>
      <c r="D430" s="43"/>
      <c r="E430" s="43"/>
      <c r="F430" s="43"/>
      <c r="G430" s="43"/>
      <c r="H430" s="43"/>
      <c r="I430" s="43"/>
      <c r="J430" s="43"/>
      <c r="K430" s="166"/>
      <c r="L430" s="43"/>
      <c r="M430" s="43"/>
      <c r="N430" s="43"/>
      <c r="O430" s="43"/>
      <c r="P430" s="43"/>
      <c r="Q430" s="43"/>
    </row>
    <row r="431" spans="1:236" ht="20.100000000000001" customHeight="1">
      <c r="A431" s="44"/>
      <c r="B431" s="45"/>
      <c r="C431" s="46"/>
      <c r="D431" s="46"/>
      <c r="E431" s="46"/>
      <c r="F431" s="46"/>
      <c r="G431" s="228"/>
      <c r="H431" s="229"/>
      <c r="I431" s="229"/>
      <c r="J431" s="122"/>
      <c r="K431" s="122"/>
      <c r="L431" s="122"/>
      <c r="M431" s="122"/>
      <c r="N431" s="122"/>
      <c r="O431" s="122"/>
      <c r="P431" s="122"/>
      <c r="Q431" s="122"/>
    </row>
    <row r="432" spans="1:236" ht="20.100000000000001" customHeight="1">
      <c r="A432" s="44"/>
      <c r="B432" s="228" t="s">
        <v>343</v>
      </c>
      <c r="C432" s="229"/>
      <c r="D432" s="229"/>
      <c r="E432" s="122"/>
      <c r="F432" s="46"/>
      <c r="G432" s="49"/>
      <c r="J432" s="122"/>
      <c r="K432" s="122"/>
      <c r="L432" s="122"/>
      <c r="M432" s="49" t="s">
        <v>401</v>
      </c>
      <c r="P432" s="122"/>
      <c r="Q432" s="122"/>
    </row>
    <row r="433" spans="1:237" ht="20.100000000000001" customHeight="1">
      <c r="A433" s="44"/>
      <c r="B433" s="230"/>
      <c r="C433" s="231"/>
      <c r="D433" s="231"/>
      <c r="E433" s="216"/>
      <c r="F433" s="46"/>
      <c r="G433" s="229"/>
      <c r="H433" s="229"/>
      <c r="I433" s="229"/>
      <c r="J433" s="46"/>
      <c r="K433" s="46"/>
      <c r="L433" s="46"/>
      <c r="M433" s="229" t="s">
        <v>400</v>
      </c>
      <c r="N433" s="229"/>
      <c r="O433" s="229"/>
      <c r="P433" s="46"/>
      <c r="Q433" s="46"/>
      <c r="IC433" s="1"/>
    </row>
    <row r="434" spans="1:237" ht="20.100000000000001" customHeight="1">
      <c r="A434" s="44"/>
      <c r="B434" s="9"/>
      <c r="C434" s="9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</row>
    <row r="435" spans="1:237" ht="21" customHeight="1">
      <c r="A435" s="44"/>
      <c r="B435" s="45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</row>
    <row r="436" spans="1:237" ht="15.75" customHeight="1">
      <c r="K436" s="129"/>
    </row>
    <row r="437" spans="1:237" ht="15.75" customHeight="1">
      <c r="K437" s="129"/>
    </row>
    <row r="438" spans="1:237" ht="15.75" customHeight="1">
      <c r="K438" s="129"/>
    </row>
    <row r="439" spans="1:237" ht="15.75" customHeight="1">
      <c r="D439" s="228"/>
      <c r="E439" s="228"/>
      <c r="F439" s="229"/>
      <c r="G439" s="229"/>
      <c r="K439" s="129"/>
    </row>
    <row r="440" spans="1:237" ht="15.75" customHeight="1">
      <c r="D440" s="228"/>
      <c r="E440" s="228"/>
      <c r="F440" s="229"/>
      <c r="G440" s="229"/>
      <c r="K440" s="129"/>
    </row>
    <row r="441" spans="1:237" ht="15.75" customHeight="1">
      <c r="D441" s="9"/>
      <c r="E441" s="9"/>
      <c r="F441" s="9"/>
      <c r="G441" s="46"/>
      <c r="K441" s="129"/>
    </row>
    <row r="442" spans="1:237" ht="15.75" customHeight="1">
      <c r="K442" s="129"/>
    </row>
    <row r="443" spans="1:237" ht="15.75" customHeight="1">
      <c r="K443" s="129"/>
    </row>
    <row r="444" spans="1:237" ht="15.75" customHeight="1">
      <c r="K444" s="129"/>
    </row>
    <row r="445" spans="1:237" ht="15.75" customHeight="1">
      <c r="K445" s="129"/>
    </row>
    <row r="446" spans="1:237" ht="15.75" customHeight="1">
      <c r="K446" s="129"/>
    </row>
    <row r="447" spans="1:237" ht="15.75" customHeight="1">
      <c r="K447" s="129"/>
    </row>
    <row r="448" spans="1:237" ht="15.75" customHeight="1">
      <c r="K448" s="129"/>
    </row>
    <row r="449" spans="11:11" ht="15.75" customHeight="1">
      <c r="K449" s="129"/>
    </row>
    <row r="450" spans="11:11" ht="15.75" customHeight="1">
      <c r="K450" s="129"/>
    </row>
    <row r="451" spans="11:11" ht="15.75" customHeight="1">
      <c r="K451" s="129"/>
    </row>
    <row r="452" spans="11:11" ht="15.75" customHeight="1">
      <c r="K452" s="129"/>
    </row>
    <row r="453" spans="11:11" ht="15.75" customHeight="1">
      <c r="K453" s="129"/>
    </row>
    <row r="454" spans="11:11" ht="15.75" customHeight="1">
      <c r="K454" s="129"/>
    </row>
    <row r="455" spans="11:11" ht="15.75" customHeight="1">
      <c r="K455" s="129"/>
    </row>
    <row r="456" spans="11:11" ht="15.75" customHeight="1">
      <c r="K456" s="129"/>
    </row>
    <row r="457" spans="11:11" ht="15.75" customHeight="1">
      <c r="K457" s="129"/>
    </row>
    <row r="458" spans="11:11" ht="15.75" customHeight="1">
      <c r="K458" s="129"/>
    </row>
    <row r="459" spans="11:11" ht="15.75" customHeight="1">
      <c r="K459" s="129"/>
    </row>
    <row r="460" spans="11:11" ht="15.75" customHeight="1">
      <c r="K460" s="129"/>
    </row>
    <row r="461" spans="11:11" ht="15.75" customHeight="1">
      <c r="K461" s="129"/>
    </row>
    <row r="462" spans="11:11" ht="15.75" customHeight="1">
      <c r="K462" s="129"/>
    </row>
    <row r="463" spans="11:11" ht="15.75" customHeight="1">
      <c r="K463" s="129"/>
    </row>
    <row r="464" spans="11:11" ht="15.75" customHeight="1">
      <c r="K464" s="129"/>
    </row>
    <row r="465" spans="11:11" ht="15.75" customHeight="1">
      <c r="K465" s="129"/>
    </row>
    <row r="466" spans="11:11" ht="15.75" customHeight="1">
      <c r="K466" s="129"/>
    </row>
    <row r="467" spans="11:11" ht="15.75" customHeight="1">
      <c r="K467" s="129"/>
    </row>
    <row r="468" spans="11:11" ht="15.75" customHeight="1">
      <c r="K468" s="129"/>
    </row>
    <row r="469" spans="11:11" ht="15.75" customHeight="1">
      <c r="K469" s="129"/>
    </row>
    <row r="470" spans="11:11" ht="15.75" customHeight="1">
      <c r="K470" s="129"/>
    </row>
    <row r="471" spans="11:11" ht="15.75" customHeight="1">
      <c r="K471" s="129"/>
    </row>
    <row r="472" spans="11:11" ht="15.75" customHeight="1">
      <c r="K472" s="129"/>
    </row>
    <row r="473" spans="11:11" ht="15.75" customHeight="1">
      <c r="K473" s="129"/>
    </row>
    <row r="474" spans="11:11" ht="15.75" customHeight="1">
      <c r="K474" s="129"/>
    </row>
    <row r="475" spans="11:11" ht="15.75" customHeight="1">
      <c r="K475" s="129"/>
    </row>
    <row r="476" spans="11:11" ht="15.75" customHeight="1">
      <c r="K476" s="129"/>
    </row>
    <row r="477" spans="11:11" ht="15.75" customHeight="1">
      <c r="K477" s="129"/>
    </row>
    <row r="478" spans="11:11" ht="15.75" customHeight="1">
      <c r="K478" s="129"/>
    </row>
    <row r="479" spans="11:11" ht="15.75" customHeight="1">
      <c r="K479" s="129"/>
    </row>
    <row r="480" spans="11:11" ht="15.75" customHeight="1">
      <c r="K480" s="129"/>
    </row>
    <row r="481" spans="11:11" ht="15.75" customHeight="1">
      <c r="K481" s="129"/>
    </row>
    <row r="482" spans="11:11" ht="15.75" customHeight="1">
      <c r="K482" s="129"/>
    </row>
    <row r="483" spans="11:11" ht="15.75" customHeight="1">
      <c r="K483" s="129"/>
    </row>
    <row r="484" spans="11:11" ht="15.75" customHeight="1">
      <c r="K484" s="129"/>
    </row>
    <row r="485" spans="11:11" ht="15.75" customHeight="1">
      <c r="K485" s="129"/>
    </row>
    <row r="486" spans="11:11" ht="15.75" customHeight="1">
      <c r="K486" s="129"/>
    </row>
    <row r="487" spans="11:11" ht="15.75" customHeight="1">
      <c r="K487" s="129"/>
    </row>
    <row r="488" spans="11:11" ht="15.75" customHeight="1">
      <c r="K488" s="129"/>
    </row>
    <row r="489" spans="11:11" ht="15.75" customHeight="1">
      <c r="K489" s="129"/>
    </row>
    <row r="490" spans="11:11" ht="15.75" customHeight="1">
      <c r="K490" s="129"/>
    </row>
    <row r="491" spans="11:11" ht="15.75" customHeight="1">
      <c r="K491" s="129"/>
    </row>
    <row r="492" spans="11:11" ht="15.75" customHeight="1">
      <c r="K492" s="129"/>
    </row>
    <row r="493" spans="11:11" ht="15.75" customHeight="1">
      <c r="K493" s="129"/>
    </row>
    <row r="494" spans="11:11" ht="15.75" customHeight="1">
      <c r="K494" s="129"/>
    </row>
    <row r="495" spans="11:11" ht="15.75" customHeight="1">
      <c r="K495" s="129"/>
    </row>
    <row r="496" spans="11:11" ht="15.75" customHeight="1">
      <c r="K496" s="129"/>
    </row>
  </sheetData>
  <mergeCells count="22">
    <mergeCell ref="M433:O433"/>
    <mergeCell ref="A3:B3"/>
    <mergeCell ref="A1:K2"/>
    <mergeCell ref="I8:K8"/>
    <mergeCell ref="B101:B103"/>
    <mergeCell ref="A7:A9"/>
    <mergeCell ref="D8:H8"/>
    <mergeCell ref="C7:K7"/>
    <mergeCell ref="B7:B9"/>
    <mergeCell ref="C8:C9"/>
    <mergeCell ref="A101:A103"/>
    <mergeCell ref="I102:K102"/>
    <mergeCell ref="D102:H102"/>
    <mergeCell ref="C102:C103"/>
    <mergeCell ref="C101:K101"/>
    <mergeCell ref="L103:L104"/>
    <mergeCell ref="D440:G440"/>
    <mergeCell ref="G431:I431"/>
    <mergeCell ref="B432:D432"/>
    <mergeCell ref="B433:D433"/>
    <mergeCell ref="D439:G439"/>
    <mergeCell ref="G433:I433"/>
  </mergeCells>
  <pageMargins left="0.19685039370078741" right="0.19685039370078741" top="0.19685039370078741" bottom="0.19685039370078741" header="0.11811023622047245" footer="0.11811023622047245"/>
  <pageSetup paperSize="9" scale="45" fitToHeight="0" orientation="landscape" r:id="rId1"/>
  <headerFooter>
    <oddFooter>&amp;C&amp;"Calibri,Regular"&amp;11&amp;K000000Strana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osnovni FP 2024</vt:lpstr>
      <vt:lpstr>'osnovni FP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Mitov</dc:creator>
  <cp:lastModifiedBy>Marija</cp:lastModifiedBy>
  <cp:lastPrinted>2024-08-12T11:11:32Z</cp:lastPrinted>
  <dcterms:created xsi:type="dcterms:W3CDTF">2021-01-28T07:20:34Z</dcterms:created>
  <dcterms:modified xsi:type="dcterms:W3CDTF">2025-01-20T12:23:45Z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