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ja\Documents\MARIJA\2024\Finansijski plan\ljilja\"/>
    </mc:Choice>
  </mc:AlternateContent>
  <xr:revisionPtr revIDLastSave="0" documentId="13_ncr:1_{77451821-20AC-4294-BB6D-5DBBF5C29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i FP 2024" sheetId="1" r:id="rId1"/>
  </sheets>
  <definedNames>
    <definedName name="_xlnm.Print_Area" localSheetId="0">'osnovni FP 2024'!$A$1:$P$434</definedName>
  </definedNames>
  <calcPr calcId="191029"/>
</workbook>
</file>

<file path=xl/calcChain.xml><?xml version="1.0" encoding="utf-8"?>
<calcChain xmlns="http://schemas.openxmlformats.org/spreadsheetml/2006/main">
  <c r="G12" i="1" l="1"/>
  <c r="G11" i="1" s="1"/>
  <c r="F118" i="1"/>
  <c r="I362" i="1"/>
  <c r="G362" i="1"/>
  <c r="F362" i="1"/>
  <c r="D362" i="1"/>
  <c r="C362" i="1"/>
  <c r="O371" i="1"/>
  <c r="E371" i="1"/>
  <c r="P215" i="1"/>
  <c r="P214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76" i="1"/>
  <c r="O373" i="1"/>
  <c r="O366" i="1"/>
  <c r="O365" i="1"/>
  <c r="O364" i="1"/>
  <c r="O363" i="1"/>
  <c r="O356" i="1"/>
  <c r="O355" i="1" s="1"/>
  <c r="O325" i="1"/>
  <c r="O322" i="1" s="1"/>
  <c r="O323" i="1"/>
  <c r="O281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0" i="1"/>
  <c r="O219" i="1"/>
  <c r="O218" i="1"/>
  <c r="O217" i="1"/>
  <c r="O216" i="1"/>
  <c r="O213" i="1" s="1"/>
  <c r="O210" i="1"/>
  <c r="O209" i="1"/>
  <c r="O208" i="1"/>
  <c r="O207" i="1"/>
  <c r="O206" i="1"/>
  <c r="O205" i="1"/>
  <c r="O204" i="1"/>
  <c r="O203" i="1"/>
  <c r="O202" i="1"/>
  <c r="O195" i="1"/>
  <c r="O194" i="1"/>
  <c r="O193" i="1"/>
  <c r="O192" i="1"/>
  <c r="O191" i="1"/>
  <c r="O190" i="1"/>
  <c r="O189" i="1"/>
  <c r="O188" i="1"/>
  <c r="O187" i="1"/>
  <c r="O186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 s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1" i="1"/>
  <c r="O253" i="1"/>
  <c r="O198" i="1"/>
  <c r="O133" i="1"/>
  <c r="O132" i="1" s="1"/>
  <c r="O130" i="1"/>
  <c r="O129" i="1" s="1"/>
  <c r="O126" i="1"/>
  <c r="O122" i="1"/>
  <c r="O118" i="1" s="1"/>
  <c r="O121" i="1"/>
  <c r="O115" i="1"/>
  <c r="O114" i="1" s="1"/>
  <c r="O112" i="1"/>
  <c r="O110" i="1"/>
  <c r="O107" i="1"/>
  <c r="O106" i="1" s="1"/>
  <c r="O3" i="1"/>
  <c r="P3" i="1" s="1"/>
  <c r="P425" i="1"/>
  <c r="O425" i="1"/>
  <c r="O375" i="1"/>
  <c r="O372" i="1"/>
  <c r="O76" i="1"/>
  <c r="O12" i="1"/>
  <c r="N425" i="1"/>
  <c r="N382" i="1"/>
  <c r="N375" i="1"/>
  <c r="N372" i="1"/>
  <c r="N362" i="1"/>
  <c r="N355" i="1"/>
  <c r="N322" i="1"/>
  <c r="N252" i="1"/>
  <c r="N224" i="1"/>
  <c r="N213" i="1"/>
  <c r="N185" i="1"/>
  <c r="N170" i="1"/>
  <c r="N140" i="1"/>
  <c r="N132" i="1"/>
  <c r="N129" i="1"/>
  <c r="N118" i="1"/>
  <c r="N114" i="1"/>
  <c r="N109" i="1"/>
  <c r="N106" i="1"/>
  <c r="N76" i="1"/>
  <c r="N12" i="1"/>
  <c r="M425" i="1"/>
  <c r="M382" i="1"/>
  <c r="M375" i="1"/>
  <c r="M372" i="1"/>
  <c r="M362" i="1"/>
  <c r="M355" i="1"/>
  <c r="M322" i="1"/>
  <c r="M252" i="1"/>
  <c r="M224" i="1"/>
  <c r="M213" i="1"/>
  <c r="M185" i="1"/>
  <c r="M170" i="1"/>
  <c r="M140" i="1"/>
  <c r="M132" i="1"/>
  <c r="M129" i="1"/>
  <c r="M118" i="1"/>
  <c r="M114" i="1"/>
  <c r="M109" i="1"/>
  <c r="M106" i="1"/>
  <c r="M76" i="1"/>
  <c r="M12" i="1"/>
  <c r="L425" i="1"/>
  <c r="L382" i="1"/>
  <c r="L381" i="1" s="1"/>
  <c r="L375" i="1"/>
  <c r="L372" i="1"/>
  <c r="L362" i="1"/>
  <c r="L355" i="1"/>
  <c r="L322" i="1"/>
  <c r="L252" i="1"/>
  <c r="L224" i="1"/>
  <c r="L213" i="1"/>
  <c r="L185" i="1"/>
  <c r="L170" i="1"/>
  <c r="L140" i="1"/>
  <c r="L132" i="1"/>
  <c r="L129" i="1"/>
  <c r="L118" i="1"/>
  <c r="L114" i="1"/>
  <c r="L109" i="1"/>
  <c r="L106" i="1"/>
  <c r="L76" i="1"/>
  <c r="L12" i="1"/>
  <c r="K425" i="1"/>
  <c r="K382" i="1"/>
  <c r="K375" i="1"/>
  <c r="K372" i="1"/>
  <c r="K362" i="1"/>
  <c r="K355" i="1"/>
  <c r="K322" i="1"/>
  <c r="K252" i="1"/>
  <c r="K224" i="1"/>
  <c r="K213" i="1"/>
  <c r="K185" i="1"/>
  <c r="K170" i="1"/>
  <c r="K140" i="1"/>
  <c r="K132" i="1"/>
  <c r="K129" i="1"/>
  <c r="K118" i="1"/>
  <c r="K114" i="1"/>
  <c r="K109" i="1"/>
  <c r="K106" i="1"/>
  <c r="K76" i="1"/>
  <c r="K12" i="1"/>
  <c r="J121" i="1"/>
  <c r="I185" i="1"/>
  <c r="G185" i="1"/>
  <c r="F185" i="1"/>
  <c r="D185" i="1"/>
  <c r="C185" i="1"/>
  <c r="I170" i="1"/>
  <c r="G170" i="1"/>
  <c r="F170" i="1"/>
  <c r="D170" i="1"/>
  <c r="C170" i="1"/>
  <c r="I382" i="1"/>
  <c r="G382" i="1"/>
  <c r="F382" i="1"/>
  <c r="D382" i="1"/>
  <c r="C382" i="1"/>
  <c r="I425" i="1"/>
  <c r="H425" i="1"/>
  <c r="G425" i="1"/>
  <c r="F425" i="1"/>
  <c r="E425" i="1"/>
  <c r="D425" i="1"/>
  <c r="I372" i="1"/>
  <c r="G372" i="1"/>
  <c r="F372" i="1"/>
  <c r="D372" i="1"/>
  <c r="I355" i="1"/>
  <c r="G355" i="1"/>
  <c r="F355" i="1"/>
  <c r="D355" i="1"/>
  <c r="I322" i="1"/>
  <c r="G322" i="1"/>
  <c r="F322" i="1"/>
  <c r="D322" i="1"/>
  <c r="I252" i="1"/>
  <c r="G252" i="1"/>
  <c r="F252" i="1"/>
  <c r="D252" i="1"/>
  <c r="I224" i="1"/>
  <c r="G224" i="1"/>
  <c r="F224" i="1"/>
  <c r="D224" i="1"/>
  <c r="I213" i="1"/>
  <c r="G213" i="1"/>
  <c r="F213" i="1"/>
  <c r="D213" i="1"/>
  <c r="I140" i="1"/>
  <c r="G140" i="1"/>
  <c r="F140" i="1"/>
  <c r="D140" i="1"/>
  <c r="I132" i="1"/>
  <c r="G132" i="1"/>
  <c r="F132" i="1"/>
  <c r="D132" i="1"/>
  <c r="I129" i="1"/>
  <c r="G129" i="1"/>
  <c r="F129" i="1"/>
  <c r="D129" i="1"/>
  <c r="I118" i="1"/>
  <c r="G118" i="1"/>
  <c r="D118" i="1"/>
  <c r="I114" i="1"/>
  <c r="G114" i="1"/>
  <c r="F114" i="1"/>
  <c r="D114" i="1"/>
  <c r="I109" i="1"/>
  <c r="G109" i="1"/>
  <c r="F109" i="1"/>
  <c r="D109" i="1"/>
  <c r="I106" i="1"/>
  <c r="G106" i="1"/>
  <c r="F106" i="1"/>
  <c r="D106" i="1"/>
  <c r="E75" i="1"/>
  <c r="E74" i="1"/>
  <c r="E73" i="1"/>
  <c r="E72" i="1"/>
  <c r="E66" i="1"/>
  <c r="E65" i="1"/>
  <c r="E64" i="1"/>
  <c r="E63" i="1"/>
  <c r="E62" i="1"/>
  <c r="E61" i="1"/>
  <c r="E60" i="1"/>
  <c r="E59" i="1"/>
  <c r="E50" i="1"/>
  <c r="E49" i="1"/>
  <c r="J49" i="1" s="1"/>
  <c r="P49" i="1" s="1"/>
  <c r="D12" i="1"/>
  <c r="C12" i="1"/>
  <c r="C98" i="1" s="1"/>
  <c r="F12" i="1"/>
  <c r="F98" i="1" s="1"/>
  <c r="J386" i="1"/>
  <c r="J385" i="1"/>
  <c r="J384" i="1"/>
  <c r="P384" i="1" s="1"/>
  <c r="J143" i="1"/>
  <c r="P143" i="1" s="1"/>
  <c r="J125" i="1"/>
  <c r="E263" i="1"/>
  <c r="E52" i="1"/>
  <c r="E397" i="1"/>
  <c r="E393" i="1"/>
  <c r="J393" i="1" s="1"/>
  <c r="E392" i="1"/>
  <c r="E391" i="1"/>
  <c r="J391" i="1" s="1"/>
  <c r="E390" i="1"/>
  <c r="J390" i="1" s="1"/>
  <c r="P390" i="1" s="1"/>
  <c r="E389" i="1"/>
  <c r="J389" i="1" s="1"/>
  <c r="E388" i="1"/>
  <c r="J388" i="1" s="1"/>
  <c r="P388" i="1" s="1"/>
  <c r="E387" i="1"/>
  <c r="E383" i="1"/>
  <c r="E376" i="1"/>
  <c r="E373" i="1"/>
  <c r="E372" i="1" s="1"/>
  <c r="E198" i="1"/>
  <c r="E363" i="1"/>
  <c r="E356" i="1"/>
  <c r="E355" i="1" s="1"/>
  <c r="E325" i="1"/>
  <c r="E281" i="1"/>
  <c r="E280" i="1"/>
  <c r="J280" i="1" s="1"/>
  <c r="P280" i="1" s="1"/>
  <c r="E279" i="1"/>
  <c r="J279" i="1" s="1"/>
  <c r="P279" i="1" s="1"/>
  <c r="E278" i="1"/>
  <c r="J278" i="1" s="1"/>
  <c r="P278" i="1" s="1"/>
  <c r="E277" i="1"/>
  <c r="J277" i="1" s="1"/>
  <c r="P277" i="1" s="1"/>
  <c r="E276" i="1"/>
  <c r="E275" i="1"/>
  <c r="J275" i="1" s="1"/>
  <c r="E274" i="1"/>
  <c r="J274" i="1" s="1"/>
  <c r="P274" i="1" s="1"/>
  <c r="E273" i="1"/>
  <c r="J273" i="1" s="1"/>
  <c r="E272" i="1"/>
  <c r="E270" i="1"/>
  <c r="J270" i="1" s="1"/>
  <c r="P270" i="1" s="1"/>
  <c r="E269" i="1"/>
  <c r="E268" i="1"/>
  <c r="J268" i="1" s="1"/>
  <c r="E267" i="1"/>
  <c r="J267" i="1" s="1"/>
  <c r="E264" i="1"/>
  <c r="J264" i="1" s="1"/>
  <c r="P264" i="1" s="1"/>
  <c r="E262" i="1"/>
  <c r="J262" i="1" s="1"/>
  <c r="P262" i="1" s="1"/>
  <c r="E261" i="1"/>
  <c r="E259" i="1"/>
  <c r="J259" i="1" s="1"/>
  <c r="P259" i="1" s="1"/>
  <c r="E258" i="1"/>
  <c r="J258" i="1" s="1"/>
  <c r="P258" i="1" s="1"/>
  <c r="E257" i="1"/>
  <c r="J257" i="1" s="1"/>
  <c r="P257" i="1" s="1"/>
  <c r="E256" i="1"/>
  <c r="J256" i="1" s="1"/>
  <c r="P256" i="1" s="1"/>
  <c r="E255" i="1"/>
  <c r="J255" i="1" s="1"/>
  <c r="P255" i="1" s="1"/>
  <c r="E254" i="1"/>
  <c r="J254" i="1" s="1"/>
  <c r="P254" i="1" s="1"/>
  <c r="E253" i="1"/>
  <c r="E236" i="1"/>
  <c r="E235" i="1"/>
  <c r="J235" i="1" s="1"/>
  <c r="E234" i="1"/>
  <c r="J234" i="1" s="1"/>
  <c r="E233" i="1"/>
  <c r="J233" i="1" s="1"/>
  <c r="P233" i="1" s="1"/>
  <c r="E232" i="1"/>
  <c r="J232" i="1" s="1"/>
  <c r="P232" i="1" s="1"/>
  <c r="E231" i="1"/>
  <c r="J231" i="1" s="1"/>
  <c r="E230" i="1"/>
  <c r="J230" i="1" s="1"/>
  <c r="P230" i="1" s="1"/>
  <c r="E229" i="1"/>
  <c r="J229" i="1" s="1"/>
  <c r="E228" i="1"/>
  <c r="J228" i="1" s="1"/>
  <c r="P228" i="1" s="1"/>
  <c r="E227" i="1"/>
  <c r="J227" i="1" s="1"/>
  <c r="E226" i="1"/>
  <c r="J226" i="1" s="1"/>
  <c r="E225" i="1"/>
  <c r="E220" i="1"/>
  <c r="E217" i="1"/>
  <c r="J217" i="1" s="1"/>
  <c r="P217" i="1" s="1"/>
  <c r="E216" i="1"/>
  <c r="E210" i="1"/>
  <c r="E209" i="1"/>
  <c r="J209" i="1" s="1"/>
  <c r="E207" i="1"/>
  <c r="J207" i="1" s="1"/>
  <c r="P207" i="1" s="1"/>
  <c r="E206" i="1"/>
  <c r="J206" i="1" s="1"/>
  <c r="E205" i="1"/>
  <c r="E204" i="1"/>
  <c r="J204" i="1" s="1"/>
  <c r="E203" i="1"/>
  <c r="J203" i="1" s="1"/>
  <c r="P203" i="1" s="1"/>
  <c r="E202" i="1"/>
  <c r="E201" i="1"/>
  <c r="J201" i="1" s="1"/>
  <c r="P201" i="1" s="1"/>
  <c r="E200" i="1"/>
  <c r="J200" i="1" s="1"/>
  <c r="P200" i="1" s="1"/>
  <c r="E199" i="1"/>
  <c r="J199" i="1" s="1"/>
  <c r="P199" i="1" s="1"/>
  <c r="E197" i="1"/>
  <c r="J197" i="1" s="1"/>
  <c r="P197" i="1" s="1"/>
  <c r="E196" i="1"/>
  <c r="J196" i="1" s="1"/>
  <c r="P196" i="1" s="1"/>
  <c r="E195" i="1"/>
  <c r="E194" i="1"/>
  <c r="J194" i="1" s="1"/>
  <c r="P194" i="1" s="1"/>
  <c r="E193" i="1"/>
  <c r="J193" i="1" s="1"/>
  <c r="P193" i="1" s="1"/>
  <c r="E192" i="1"/>
  <c r="J192" i="1" s="1"/>
  <c r="P192" i="1" s="1"/>
  <c r="E191" i="1"/>
  <c r="E190" i="1"/>
  <c r="J190" i="1" s="1"/>
  <c r="P190" i="1" s="1"/>
  <c r="E189" i="1"/>
  <c r="J189" i="1" s="1"/>
  <c r="E188" i="1"/>
  <c r="J188" i="1" s="1"/>
  <c r="E187" i="1"/>
  <c r="E183" i="1"/>
  <c r="E182" i="1"/>
  <c r="E181" i="1"/>
  <c r="E180" i="1"/>
  <c r="E179" i="1"/>
  <c r="E178" i="1"/>
  <c r="J178" i="1" s="1"/>
  <c r="E177" i="1"/>
  <c r="J177" i="1" s="1"/>
  <c r="E176" i="1"/>
  <c r="J176" i="1" s="1"/>
  <c r="E175" i="1"/>
  <c r="E173" i="1"/>
  <c r="J173" i="1" s="1"/>
  <c r="E172" i="1"/>
  <c r="J172" i="1" s="1"/>
  <c r="E130" i="1"/>
  <c r="E129" i="1" s="1"/>
  <c r="E161" i="1"/>
  <c r="E160" i="1"/>
  <c r="J160" i="1" s="1"/>
  <c r="E159" i="1"/>
  <c r="J159" i="1" s="1"/>
  <c r="E158" i="1"/>
  <c r="J158" i="1" s="1"/>
  <c r="E157" i="1"/>
  <c r="J157" i="1" s="1"/>
  <c r="E156" i="1"/>
  <c r="J156" i="1" s="1"/>
  <c r="E155" i="1"/>
  <c r="E153" i="1"/>
  <c r="J153" i="1" s="1"/>
  <c r="E152" i="1"/>
  <c r="J152" i="1" s="1"/>
  <c r="E151" i="1"/>
  <c r="J151" i="1" s="1"/>
  <c r="P151" i="1" s="1"/>
  <c r="E150" i="1"/>
  <c r="J150" i="1" s="1"/>
  <c r="P150" i="1" s="1"/>
  <c r="E149" i="1"/>
  <c r="J149" i="1" s="1"/>
  <c r="E148" i="1"/>
  <c r="E147" i="1"/>
  <c r="J147" i="1" s="1"/>
  <c r="P147" i="1" s="1"/>
  <c r="E146" i="1"/>
  <c r="J146" i="1" s="1"/>
  <c r="P146" i="1" s="1"/>
  <c r="E145" i="1"/>
  <c r="J145" i="1" s="1"/>
  <c r="E144" i="1"/>
  <c r="E141" i="1"/>
  <c r="E133" i="1"/>
  <c r="E132" i="1" s="1"/>
  <c r="E126" i="1"/>
  <c r="E122" i="1"/>
  <c r="E115" i="1"/>
  <c r="E114" i="1" s="1"/>
  <c r="E112" i="1"/>
  <c r="E111" i="1"/>
  <c r="J111" i="1" s="1"/>
  <c r="E110" i="1"/>
  <c r="E107" i="1"/>
  <c r="E106" i="1" s="1"/>
  <c r="P268" i="1" l="1"/>
  <c r="P188" i="1"/>
  <c r="P189" i="1"/>
  <c r="P226" i="1"/>
  <c r="P234" i="1"/>
  <c r="P386" i="1"/>
  <c r="P152" i="1"/>
  <c r="P209" i="1"/>
  <c r="P121" i="1"/>
  <c r="O362" i="1"/>
  <c r="P206" i="1"/>
  <c r="P275" i="1"/>
  <c r="P227" i="1"/>
  <c r="P231" i="1"/>
  <c r="P235" i="1"/>
  <c r="P267" i="1"/>
  <c r="O185" i="1"/>
  <c r="P229" i="1"/>
  <c r="P145" i="1"/>
  <c r="P149" i="1"/>
  <c r="P153" i="1"/>
  <c r="P391" i="1"/>
  <c r="P204" i="1"/>
  <c r="P273" i="1"/>
  <c r="M381" i="1"/>
  <c r="P389" i="1"/>
  <c r="P393" i="1"/>
  <c r="P385" i="1"/>
  <c r="K381" i="1"/>
  <c r="L105" i="1"/>
  <c r="L104" i="1" s="1"/>
  <c r="L427" i="1" s="1"/>
  <c r="L428" i="1" s="1"/>
  <c r="O382" i="1"/>
  <c r="O381" i="1" s="1"/>
  <c r="E12" i="1"/>
  <c r="N381" i="1"/>
  <c r="M105" i="1"/>
  <c r="O224" i="1"/>
  <c r="E213" i="1"/>
  <c r="K105" i="1"/>
  <c r="K104" i="1" s="1"/>
  <c r="K427" i="1" s="1"/>
  <c r="K428" i="1" s="1"/>
  <c r="O252" i="1"/>
  <c r="O109" i="1"/>
  <c r="O140" i="1"/>
  <c r="N105" i="1"/>
  <c r="N104" i="1" s="1"/>
  <c r="N427" i="1" s="1"/>
  <c r="N428" i="1" s="1"/>
  <c r="O11" i="1"/>
  <c r="N11" i="1"/>
  <c r="M11" i="1"/>
  <c r="L11" i="1"/>
  <c r="K11" i="1"/>
  <c r="E109" i="1"/>
  <c r="E382" i="1"/>
  <c r="E224" i="1"/>
  <c r="E118" i="1"/>
  <c r="E252" i="1"/>
  <c r="E140" i="1"/>
  <c r="E366" i="1"/>
  <c r="E362" i="1" s="1"/>
  <c r="J74" i="1"/>
  <c r="P74" i="1" s="1"/>
  <c r="J73" i="1"/>
  <c r="P73" i="1" s="1"/>
  <c r="J72" i="1"/>
  <c r="P72" i="1" s="1"/>
  <c r="J66" i="1"/>
  <c r="P66" i="1" s="1"/>
  <c r="J65" i="1"/>
  <c r="P65" i="1" s="1"/>
  <c r="J64" i="1"/>
  <c r="P64" i="1" s="1"/>
  <c r="J63" i="1"/>
  <c r="P63" i="1" s="1"/>
  <c r="J62" i="1"/>
  <c r="P62" i="1" s="1"/>
  <c r="J61" i="1"/>
  <c r="P61" i="1" s="1"/>
  <c r="J60" i="1"/>
  <c r="P60" i="1" s="1"/>
  <c r="J59" i="1"/>
  <c r="P59" i="1" s="1"/>
  <c r="J58" i="1"/>
  <c r="P58" i="1" s="1"/>
  <c r="J57" i="1"/>
  <c r="P57" i="1" s="1"/>
  <c r="J55" i="1"/>
  <c r="P55" i="1" s="1"/>
  <c r="J54" i="1"/>
  <c r="P54" i="1" s="1"/>
  <c r="J53" i="1"/>
  <c r="P53" i="1" s="1"/>
  <c r="J52" i="1"/>
  <c r="P52" i="1" s="1"/>
  <c r="J51" i="1"/>
  <c r="P51" i="1" s="1"/>
  <c r="J50" i="1"/>
  <c r="P50" i="1" s="1"/>
  <c r="E127" i="1"/>
  <c r="J127" i="1" s="1"/>
  <c r="E128" i="1"/>
  <c r="J128" i="1" s="1"/>
  <c r="E123" i="1"/>
  <c r="J123" i="1" s="1"/>
  <c r="E124" i="1"/>
  <c r="J124" i="1" s="1"/>
  <c r="I375" i="1"/>
  <c r="I76" i="1"/>
  <c r="J426" i="1"/>
  <c r="J425" i="1" s="1"/>
  <c r="J398" i="1"/>
  <c r="J377" i="1"/>
  <c r="J361" i="1"/>
  <c r="J360" i="1"/>
  <c r="J359" i="1"/>
  <c r="J327" i="1"/>
  <c r="J326" i="1"/>
  <c r="J221" i="1"/>
  <c r="J184" i="1"/>
  <c r="J135" i="1"/>
  <c r="J116" i="1"/>
  <c r="M104" i="1" l="1"/>
  <c r="M427" i="1" s="1"/>
  <c r="M428" i="1" s="1"/>
  <c r="O105" i="1"/>
  <c r="O104" i="1" s="1"/>
  <c r="O427" i="1" s="1"/>
  <c r="P12" i="1"/>
  <c r="I381" i="1"/>
  <c r="I12" i="1"/>
  <c r="I11" i="1" l="1"/>
  <c r="I98" i="1"/>
  <c r="I105" i="1"/>
  <c r="I104" i="1" s="1"/>
  <c r="I427" i="1" s="1"/>
  <c r="E364" i="1"/>
  <c r="J364" i="1" s="1"/>
  <c r="P364" i="1" s="1"/>
  <c r="J77" i="1"/>
  <c r="J422" i="1"/>
  <c r="J413" i="1"/>
  <c r="J402" i="1"/>
  <c r="J400" i="1"/>
  <c r="J379" i="1"/>
  <c r="J376" i="1"/>
  <c r="J352" i="1"/>
  <c r="J349" i="1"/>
  <c r="J346" i="1"/>
  <c r="J343" i="1"/>
  <c r="J339" i="1"/>
  <c r="J336" i="1"/>
  <c r="J333" i="1"/>
  <c r="J330" i="1"/>
  <c r="J320" i="1"/>
  <c r="J312" i="1"/>
  <c r="J301" i="1"/>
  <c r="J297" i="1"/>
  <c r="J295" i="1"/>
  <c r="J293" i="1"/>
  <c r="J288" i="1"/>
  <c r="J222" i="1"/>
  <c r="J168" i="1"/>
  <c r="J138" i="1"/>
  <c r="J136" i="1"/>
  <c r="J75" i="1"/>
  <c r="E374" i="1"/>
  <c r="E369" i="1"/>
  <c r="J369" i="1" s="1"/>
  <c r="E368" i="1"/>
  <c r="J368" i="1" s="1"/>
  <c r="E367" i="1"/>
  <c r="J367" i="1" s="1"/>
  <c r="E365" i="1"/>
  <c r="J365" i="1" s="1"/>
  <c r="P365" i="1" s="1"/>
  <c r="E357" i="1"/>
  <c r="E286" i="1"/>
  <c r="J286" i="1" s="1"/>
  <c r="E285" i="1"/>
  <c r="J285" i="1" s="1"/>
  <c r="E284" i="1"/>
  <c r="J284" i="1" s="1"/>
  <c r="E283" i="1"/>
  <c r="J283" i="1" s="1"/>
  <c r="E282" i="1"/>
  <c r="J282" i="1" s="1"/>
  <c r="E251" i="1"/>
  <c r="J251" i="1" s="1"/>
  <c r="E250" i="1"/>
  <c r="J250" i="1" s="1"/>
  <c r="E249" i="1"/>
  <c r="J249" i="1" s="1"/>
  <c r="E248" i="1"/>
  <c r="J248" i="1" s="1"/>
  <c r="E247" i="1"/>
  <c r="J247" i="1" s="1"/>
  <c r="E246" i="1"/>
  <c r="J246" i="1" s="1"/>
  <c r="E245" i="1"/>
  <c r="J245" i="1" s="1"/>
  <c r="E244" i="1"/>
  <c r="J244" i="1" s="1"/>
  <c r="E243" i="1"/>
  <c r="J243" i="1" s="1"/>
  <c r="E242" i="1"/>
  <c r="J242" i="1" s="1"/>
  <c r="E241" i="1"/>
  <c r="J241" i="1" s="1"/>
  <c r="E240" i="1"/>
  <c r="J240" i="1" s="1"/>
  <c r="E239" i="1"/>
  <c r="J239" i="1" s="1"/>
  <c r="E238" i="1"/>
  <c r="J238" i="1" s="1"/>
  <c r="E237" i="1"/>
  <c r="J237" i="1" s="1"/>
  <c r="E212" i="1"/>
  <c r="J212" i="1" s="1"/>
  <c r="P212" i="1" s="1"/>
  <c r="E211" i="1"/>
  <c r="J211" i="1" s="1"/>
  <c r="P211" i="1" s="1"/>
  <c r="E186" i="1"/>
  <c r="J182" i="1"/>
  <c r="P182" i="1" s="1"/>
  <c r="J181" i="1"/>
  <c r="P181" i="1" s="1"/>
  <c r="J180" i="1"/>
  <c r="P180" i="1" s="1"/>
  <c r="E166" i="1"/>
  <c r="J166" i="1" s="1"/>
  <c r="E164" i="1"/>
  <c r="J164" i="1" s="1"/>
  <c r="E163" i="1"/>
  <c r="J163" i="1" s="1"/>
  <c r="E162" i="1"/>
  <c r="J162" i="1" s="1"/>
  <c r="E142" i="1"/>
  <c r="J142" i="1" s="1"/>
  <c r="P142" i="1" s="1"/>
  <c r="E134" i="1"/>
  <c r="E131" i="1"/>
  <c r="J375" i="1" l="1"/>
  <c r="P376" i="1"/>
  <c r="P375" i="1" s="1"/>
  <c r="J186" i="1"/>
  <c r="P186" i="1" s="1"/>
  <c r="E185" i="1"/>
  <c r="I428" i="1"/>
  <c r="J399" i="1"/>
  <c r="J357" i="1"/>
  <c r="J134" i="1"/>
  <c r="J131" i="1"/>
  <c r="J374" i="1"/>
  <c r="J287" i="1"/>
  <c r="J329" i="1"/>
  <c r="E165" i="1"/>
  <c r="E117" i="1"/>
  <c r="E113" i="1"/>
  <c r="E108" i="1"/>
  <c r="J108" i="1" s="1"/>
  <c r="H272" i="1"/>
  <c r="J272" i="1" s="1"/>
  <c r="P272" i="1" s="1"/>
  <c r="H175" i="1"/>
  <c r="J175" i="1" s="1"/>
  <c r="P175" i="1" s="1"/>
  <c r="H205" i="1"/>
  <c r="J205" i="1" s="1"/>
  <c r="P205" i="1" s="1"/>
  <c r="H191" i="1"/>
  <c r="J191" i="1" s="1"/>
  <c r="P191" i="1" s="1"/>
  <c r="E56" i="1"/>
  <c r="J56" i="1" s="1"/>
  <c r="P56" i="1" s="1"/>
  <c r="J113" i="1" l="1"/>
  <c r="J117" i="1"/>
  <c r="J165" i="1"/>
  <c r="H236" i="1"/>
  <c r="J236" i="1" s="1"/>
  <c r="P236" i="1" s="1"/>
  <c r="J12" i="1" l="1"/>
  <c r="H187" i="1"/>
  <c r="H107" i="1"/>
  <c r="H106" i="1" l="1"/>
  <c r="J107" i="1"/>
  <c r="J187" i="1"/>
  <c r="P187" i="1" s="1"/>
  <c r="C425" i="1"/>
  <c r="H376" i="1"/>
  <c r="H375" i="1" s="1"/>
  <c r="G375" i="1"/>
  <c r="F375" i="1"/>
  <c r="D375" i="1"/>
  <c r="H373" i="1"/>
  <c r="H356" i="1"/>
  <c r="H323" i="1"/>
  <c r="H253" i="1"/>
  <c r="H225" i="1"/>
  <c r="H216" i="1"/>
  <c r="H210" i="1"/>
  <c r="J210" i="1" s="1"/>
  <c r="P210" i="1" s="1"/>
  <c r="H198" i="1"/>
  <c r="J198" i="1" s="1"/>
  <c r="P198" i="1" s="1"/>
  <c r="H195" i="1"/>
  <c r="J195" i="1" s="1"/>
  <c r="P195" i="1" s="1"/>
  <c r="H161" i="1"/>
  <c r="J161" i="1" s="1"/>
  <c r="P161" i="1" s="1"/>
  <c r="H148" i="1"/>
  <c r="J148" i="1" s="1"/>
  <c r="P148" i="1" s="1"/>
  <c r="H144" i="1"/>
  <c r="J144" i="1" s="1"/>
  <c r="P144" i="1" s="1"/>
  <c r="H141" i="1"/>
  <c r="H133" i="1"/>
  <c r="H130" i="1"/>
  <c r="H126" i="1"/>
  <c r="J126" i="1" s="1"/>
  <c r="P126" i="1" s="1"/>
  <c r="H112" i="1"/>
  <c r="J112" i="1" s="1"/>
  <c r="P112" i="1" s="1"/>
  <c r="H110" i="1"/>
  <c r="H383" i="1"/>
  <c r="H387" i="1"/>
  <c r="J387" i="1" s="1"/>
  <c r="P387" i="1" s="1"/>
  <c r="H392" i="1"/>
  <c r="J392" i="1" s="1"/>
  <c r="P392" i="1" s="1"/>
  <c r="H76" i="1"/>
  <c r="G76" i="1"/>
  <c r="D76" i="1"/>
  <c r="H276" i="1"/>
  <c r="J276" i="1" s="1"/>
  <c r="P276" i="1" s="1"/>
  <c r="C372" i="1"/>
  <c r="H355" i="1" l="1"/>
  <c r="J356" i="1"/>
  <c r="J106" i="1"/>
  <c r="P107" i="1"/>
  <c r="P106" i="1" s="1"/>
  <c r="J141" i="1"/>
  <c r="P141" i="1" s="1"/>
  <c r="H224" i="1"/>
  <c r="J225" i="1"/>
  <c r="H372" i="1"/>
  <c r="H371" i="1" s="1"/>
  <c r="J373" i="1"/>
  <c r="E76" i="1"/>
  <c r="D98" i="1"/>
  <c r="J253" i="1"/>
  <c r="P253" i="1" s="1"/>
  <c r="J383" i="1"/>
  <c r="P383" i="1" s="1"/>
  <c r="H129" i="1"/>
  <c r="J130" i="1"/>
  <c r="H109" i="1"/>
  <c r="J110" i="1"/>
  <c r="H132" i="1"/>
  <c r="J133" i="1"/>
  <c r="J216" i="1"/>
  <c r="P216" i="1" s="1"/>
  <c r="G98" i="1"/>
  <c r="H12" i="1"/>
  <c r="H98" i="1" s="1"/>
  <c r="C109" i="1"/>
  <c r="C423" i="1"/>
  <c r="C422" i="1" s="1"/>
  <c r="H422" i="1"/>
  <c r="G422" i="1"/>
  <c r="F422" i="1"/>
  <c r="E422" i="1"/>
  <c r="D422" i="1"/>
  <c r="C421" i="1"/>
  <c r="C420" i="1"/>
  <c r="C419" i="1"/>
  <c r="C418" i="1"/>
  <c r="C417" i="1"/>
  <c r="C416" i="1"/>
  <c r="C415" i="1"/>
  <c r="C414" i="1"/>
  <c r="H413" i="1"/>
  <c r="G413" i="1"/>
  <c r="F413" i="1"/>
  <c r="E413" i="1"/>
  <c r="D413" i="1"/>
  <c r="C412" i="1"/>
  <c r="C411" i="1"/>
  <c r="C410" i="1"/>
  <c r="C409" i="1"/>
  <c r="C408" i="1"/>
  <c r="C407" i="1"/>
  <c r="C406" i="1"/>
  <c r="C405" i="1"/>
  <c r="C403" i="1"/>
  <c r="H402" i="1"/>
  <c r="G402" i="1"/>
  <c r="F402" i="1"/>
  <c r="E402" i="1"/>
  <c r="D402" i="1"/>
  <c r="C401" i="1"/>
  <c r="C400" i="1" s="1"/>
  <c r="H400" i="1"/>
  <c r="G400" i="1"/>
  <c r="F400" i="1"/>
  <c r="E400" i="1"/>
  <c r="D400" i="1"/>
  <c r="H397" i="1"/>
  <c r="H382" i="1" s="1"/>
  <c r="G381" i="1"/>
  <c r="F381" i="1"/>
  <c r="E381" i="1"/>
  <c r="D381" i="1"/>
  <c r="C380" i="1"/>
  <c r="C379" i="1" s="1"/>
  <c r="H379" i="1"/>
  <c r="G379" i="1"/>
  <c r="F379" i="1"/>
  <c r="E379" i="1"/>
  <c r="D379" i="1"/>
  <c r="C370" i="1"/>
  <c r="H366" i="1"/>
  <c r="J366" i="1" s="1"/>
  <c r="H363" i="1"/>
  <c r="H362" i="1" s="1"/>
  <c r="C360" i="1"/>
  <c r="C359" i="1"/>
  <c r="H358" i="1"/>
  <c r="G358" i="1"/>
  <c r="F358" i="1"/>
  <c r="E358" i="1"/>
  <c r="D358" i="1"/>
  <c r="C355" i="1"/>
  <c r="C354" i="1"/>
  <c r="C353" i="1"/>
  <c r="H352" i="1"/>
  <c r="G352" i="1"/>
  <c r="F352" i="1"/>
  <c r="E352" i="1"/>
  <c r="D352" i="1"/>
  <c r="C351" i="1"/>
  <c r="C350" i="1"/>
  <c r="H349" i="1"/>
  <c r="G349" i="1"/>
  <c r="F349" i="1"/>
  <c r="E349" i="1"/>
  <c r="D349" i="1"/>
  <c r="C348" i="1"/>
  <c r="C347" i="1"/>
  <c r="H346" i="1"/>
  <c r="G346" i="1"/>
  <c r="F346" i="1"/>
  <c r="E346" i="1"/>
  <c r="D346" i="1"/>
  <c r="C345" i="1"/>
  <c r="C344" i="1"/>
  <c r="H343" i="1"/>
  <c r="G343" i="1"/>
  <c r="F343" i="1"/>
  <c r="E343" i="1"/>
  <c r="D343" i="1"/>
  <c r="C341" i="1"/>
  <c r="C340" i="1"/>
  <c r="H339" i="1"/>
  <c r="G339" i="1"/>
  <c r="F339" i="1"/>
  <c r="E339" i="1"/>
  <c r="D339" i="1"/>
  <c r="C338" i="1"/>
  <c r="C337" i="1"/>
  <c r="H336" i="1"/>
  <c r="G336" i="1"/>
  <c r="F336" i="1"/>
  <c r="E336" i="1"/>
  <c r="D336" i="1"/>
  <c r="C335" i="1"/>
  <c r="C334" i="1"/>
  <c r="H333" i="1"/>
  <c r="G333" i="1"/>
  <c r="F333" i="1"/>
  <c r="E333" i="1"/>
  <c r="D333" i="1"/>
  <c r="C332" i="1"/>
  <c r="C331" i="1"/>
  <c r="H330" i="1"/>
  <c r="G330" i="1"/>
  <c r="F330" i="1"/>
  <c r="E330" i="1"/>
  <c r="D330" i="1"/>
  <c r="C328" i="1"/>
  <c r="C327" i="1"/>
  <c r="H325" i="1"/>
  <c r="J325" i="1" s="1"/>
  <c r="P325" i="1" s="1"/>
  <c r="C321" i="1"/>
  <c r="C320" i="1" s="1"/>
  <c r="H320" i="1"/>
  <c r="G320" i="1"/>
  <c r="F320" i="1"/>
  <c r="E320" i="1"/>
  <c r="D320" i="1"/>
  <c r="C319" i="1"/>
  <c r="C318" i="1"/>
  <c r="C316" i="1"/>
  <c r="C315" i="1"/>
  <c r="C314" i="1"/>
  <c r="C313" i="1"/>
  <c r="H312" i="1"/>
  <c r="G312" i="1"/>
  <c r="F312" i="1"/>
  <c r="E312" i="1"/>
  <c r="D312" i="1"/>
  <c r="C311" i="1"/>
  <c r="C310" i="1"/>
  <c r="C309" i="1"/>
  <c r="C308" i="1"/>
  <c r="C307" i="1"/>
  <c r="C306" i="1"/>
  <c r="C305" i="1"/>
  <c r="C304" i="1"/>
  <c r="C303" i="1"/>
  <c r="C302" i="1"/>
  <c r="C301" i="1" s="1"/>
  <c r="H301" i="1"/>
  <c r="G301" i="1"/>
  <c r="F301" i="1"/>
  <c r="E301" i="1"/>
  <c r="D301" i="1"/>
  <c r="C300" i="1"/>
  <c r="C299" i="1"/>
  <c r="C298" i="1"/>
  <c r="H297" i="1"/>
  <c r="G297" i="1"/>
  <c r="F297" i="1"/>
  <c r="E297" i="1"/>
  <c r="D297" i="1"/>
  <c r="C296" i="1"/>
  <c r="C295" i="1" s="1"/>
  <c r="H295" i="1"/>
  <c r="G295" i="1"/>
  <c r="F295" i="1"/>
  <c r="E295" i="1"/>
  <c r="D295" i="1"/>
  <c r="C294" i="1"/>
  <c r="C293" i="1" s="1"/>
  <c r="H293" i="1"/>
  <c r="G293" i="1"/>
  <c r="F293" i="1"/>
  <c r="E293" i="1"/>
  <c r="D293" i="1"/>
  <c r="C291" i="1"/>
  <c r="C290" i="1"/>
  <c r="C289" i="1"/>
  <c r="H288" i="1"/>
  <c r="G288" i="1"/>
  <c r="F288" i="1"/>
  <c r="E288" i="1"/>
  <c r="D288" i="1"/>
  <c r="H281" i="1"/>
  <c r="J281" i="1" s="1"/>
  <c r="P281" i="1" s="1"/>
  <c r="H269" i="1"/>
  <c r="J269" i="1" s="1"/>
  <c r="P269" i="1" s="1"/>
  <c r="H263" i="1"/>
  <c r="J263" i="1" s="1"/>
  <c r="P263" i="1" s="1"/>
  <c r="H261" i="1"/>
  <c r="J261" i="1" s="1"/>
  <c r="P261" i="1" s="1"/>
  <c r="C223" i="1"/>
  <c r="C222" i="1" s="1"/>
  <c r="H222" i="1"/>
  <c r="G222" i="1"/>
  <c r="F222" i="1"/>
  <c r="E222" i="1"/>
  <c r="D222" i="1"/>
  <c r="H220" i="1"/>
  <c r="J220" i="1" s="1"/>
  <c r="P220" i="1" s="1"/>
  <c r="C215" i="1"/>
  <c r="C214" i="1"/>
  <c r="H202" i="1"/>
  <c r="J202" i="1" s="1"/>
  <c r="H183" i="1"/>
  <c r="J183" i="1" s="1"/>
  <c r="P183" i="1" s="1"/>
  <c r="H179" i="1"/>
  <c r="J179" i="1" s="1"/>
  <c r="P179" i="1" s="1"/>
  <c r="H171" i="1"/>
  <c r="C169" i="1"/>
  <c r="C168" i="1" s="1"/>
  <c r="H168" i="1"/>
  <c r="G168" i="1"/>
  <c r="F168" i="1"/>
  <c r="E168" i="1"/>
  <c r="D168" i="1"/>
  <c r="C167" i="1"/>
  <c r="H155" i="1"/>
  <c r="J155" i="1" s="1"/>
  <c r="P155" i="1" s="1"/>
  <c r="C143" i="1"/>
  <c r="C139" i="1"/>
  <c r="C138" i="1" s="1"/>
  <c r="H138" i="1"/>
  <c r="G138" i="1"/>
  <c r="F138" i="1"/>
  <c r="E138" i="1"/>
  <c r="D138" i="1"/>
  <c r="C137" i="1"/>
  <c r="C136" i="1" s="1"/>
  <c r="H136" i="1"/>
  <c r="G136" i="1"/>
  <c r="F136" i="1"/>
  <c r="E136" i="1"/>
  <c r="D136" i="1"/>
  <c r="H122" i="1"/>
  <c r="C120" i="1"/>
  <c r="C119" i="1"/>
  <c r="H115" i="1"/>
  <c r="C106" i="1"/>
  <c r="C97" i="1"/>
  <c r="C96" i="1"/>
  <c r="C95" i="1"/>
  <c r="C93" i="1"/>
  <c r="H93" i="1"/>
  <c r="G93" i="1"/>
  <c r="F93" i="1"/>
  <c r="E93" i="1"/>
  <c r="D93" i="1"/>
  <c r="C92" i="1"/>
  <c r="C91" i="1" s="1"/>
  <c r="H91" i="1"/>
  <c r="G91" i="1"/>
  <c r="F91" i="1"/>
  <c r="E91" i="1"/>
  <c r="D91" i="1"/>
  <c r="C89" i="1"/>
  <c r="C88" i="1" s="1"/>
  <c r="C87" i="1" s="1"/>
  <c r="H88" i="1"/>
  <c r="H87" i="1" s="1"/>
  <c r="G88" i="1"/>
  <c r="G87" i="1" s="1"/>
  <c r="F88" i="1"/>
  <c r="F87" i="1" s="1"/>
  <c r="E88" i="1"/>
  <c r="E87" i="1" s="1"/>
  <c r="D88" i="1"/>
  <c r="D87" i="1" s="1"/>
  <c r="C86" i="1"/>
  <c r="C85" i="1" s="1"/>
  <c r="H85" i="1"/>
  <c r="G85" i="1"/>
  <c r="F85" i="1"/>
  <c r="E85" i="1"/>
  <c r="D85" i="1"/>
  <c r="C84" i="1"/>
  <c r="C83" i="1" s="1"/>
  <c r="H83" i="1"/>
  <c r="G83" i="1"/>
  <c r="F83" i="1"/>
  <c r="E83" i="1"/>
  <c r="D83" i="1"/>
  <c r="C82" i="1"/>
  <c r="C81" i="1" s="1"/>
  <c r="H81" i="1"/>
  <c r="G81" i="1"/>
  <c r="F81" i="1"/>
  <c r="E81" i="1"/>
  <c r="D81" i="1"/>
  <c r="C79" i="1"/>
  <c r="C78" i="1" s="1"/>
  <c r="H78" i="1"/>
  <c r="G78" i="1"/>
  <c r="F78" i="1"/>
  <c r="E78" i="1"/>
  <c r="D78" i="1"/>
  <c r="H70" i="1"/>
  <c r="G70" i="1"/>
  <c r="F70" i="1"/>
  <c r="D70" i="1"/>
  <c r="H68" i="1"/>
  <c r="G68" i="1"/>
  <c r="F68" i="1"/>
  <c r="D68" i="1"/>
  <c r="C58" i="1"/>
  <c r="C57" i="1"/>
  <c r="C55" i="1"/>
  <c r="C54" i="1"/>
  <c r="C53" i="1"/>
  <c r="C48" i="1"/>
  <c r="C47" i="1"/>
  <c r="C46" i="1"/>
  <c r="C45" i="1"/>
  <c r="H44" i="1"/>
  <c r="G44" i="1"/>
  <c r="F44" i="1"/>
  <c r="E44" i="1"/>
  <c r="D44" i="1"/>
  <c r="C43" i="1"/>
  <c r="C42" i="1"/>
  <c r="H41" i="1"/>
  <c r="G41" i="1"/>
  <c r="F41" i="1"/>
  <c r="E41" i="1"/>
  <c r="D41" i="1"/>
  <c r="C39" i="1"/>
  <c r="C38" i="1"/>
  <c r="C37" i="1"/>
  <c r="H36" i="1"/>
  <c r="G36" i="1"/>
  <c r="F36" i="1"/>
  <c r="E36" i="1"/>
  <c r="D36" i="1"/>
  <c r="C35" i="1"/>
  <c r="C34" i="1"/>
  <c r="C33" i="1"/>
  <c r="C32" i="1"/>
  <c r="H31" i="1"/>
  <c r="G31" i="1"/>
  <c r="F31" i="1"/>
  <c r="E31" i="1"/>
  <c r="D31" i="1"/>
  <c r="C29" i="1"/>
  <c r="C28" i="1"/>
  <c r="C27" i="1"/>
  <c r="C26" i="1"/>
  <c r="C25" i="1"/>
  <c r="C24" i="1"/>
  <c r="H23" i="1"/>
  <c r="G23" i="1"/>
  <c r="F23" i="1"/>
  <c r="E23" i="1"/>
  <c r="D23" i="1"/>
  <c r="C22" i="1"/>
  <c r="C21" i="1"/>
  <c r="C20" i="1"/>
  <c r="C19" i="1"/>
  <c r="C18" i="1"/>
  <c r="C17" i="1"/>
  <c r="C15" i="1"/>
  <c r="C14" i="1" s="1"/>
  <c r="H14" i="1"/>
  <c r="G14" i="1"/>
  <c r="F14" i="1"/>
  <c r="E14" i="1"/>
  <c r="D14" i="1"/>
  <c r="P366" i="1" l="1"/>
  <c r="J371" i="1"/>
  <c r="P252" i="1"/>
  <c r="J185" i="1"/>
  <c r="P202" i="1"/>
  <c r="P185" i="1" s="1"/>
  <c r="J76" i="1"/>
  <c r="E98" i="1"/>
  <c r="J109" i="1"/>
  <c r="P110" i="1"/>
  <c r="P109" i="1" s="1"/>
  <c r="J372" i="1"/>
  <c r="P373" i="1"/>
  <c r="P372" i="1" s="1"/>
  <c r="P140" i="1"/>
  <c r="H213" i="1"/>
  <c r="H140" i="1"/>
  <c r="J355" i="1"/>
  <c r="P356" i="1"/>
  <c r="P355" i="1" s="1"/>
  <c r="J132" i="1"/>
  <c r="P133" i="1"/>
  <c r="P132" i="1" s="1"/>
  <c r="J129" i="1"/>
  <c r="P130" i="1"/>
  <c r="P129" i="1" s="1"/>
  <c r="J224" i="1"/>
  <c r="P225" i="1"/>
  <c r="P224" i="1" s="1"/>
  <c r="H252" i="1"/>
  <c r="J252" i="1"/>
  <c r="H322" i="1"/>
  <c r="H114" i="1"/>
  <c r="J115" i="1"/>
  <c r="H185" i="1"/>
  <c r="H381" i="1"/>
  <c r="J397" i="1"/>
  <c r="H118" i="1"/>
  <c r="J122" i="1"/>
  <c r="H170" i="1"/>
  <c r="J363" i="1"/>
  <c r="J213" i="1"/>
  <c r="P213" i="1" s="1"/>
  <c r="J140" i="1"/>
  <c r="J358" i="1"/>
  <c r="H30" i="1"/>
  <c r="E30" i="1"/>
  <c r="F30" i="1"/>
  <c r="G30" i="1"/>
  <c r="D90" i="1"/>
  <c r="H90" i="1"/>
  <c r="G399" i="1"/>
  <c r="C358" i="1"/>
  <c r="E13" i="1"/>
  <c r="E329" i="1"/>
  <c r="C336" i="1"/>
  <c r="C333" i="1"/>
  <c r="C330" i="1"/>
  <c r="D67" i="1"/>
  <c r="H67" i="1"/>
  <c r="F67" i="1"/>
  <c r="G80" i="1"/>
  <c r="D80" i="1"/>
  <c r="C352" i="1"/>
  <c r="H13" i="1"/>
  <c r="F13" i="1"/>
  <c r="H80" i="1"/>
  <c r="C343" i="1"/>
  <c r="D399" i="1"/>
  <c r="H399" i="1"/>
  <c r="F399" i="1"/>
  <c r="C132" i="1"/>
  <c r="C349" i="1"/>
  <c r="C36" i="1"/>
  <c r="C80" i="1"/>
  <c r="E287" i="1"/>
  <c r="C23" i="1"/>
  <c r="C13" i="1" s="1"/>
  <c r="F90" i="1"/>
  <c r="G287" i="1"/>
  <c r="F329" i="1"/>
  <c r="G329" i="1"/>
  <c r="E399" i="1"/>
  <c r="C402" i="1"/>
  <c r="C399" i="1" s="1"/>
  <c r="C31" i="1"/>
  <c r="E90" i="1"/>
  <c r="G90" i="1"/>
  <c r="C346" i="1"/>
  <c r="C41" i="1"/>
  <c r="G67" i="1"/>
  <c r="C288" i="1"/>
  <c r="C413" i="1"/>
  <c r="D30" i="1"/>
  <c r="F287" i="1"/>
  <c r="D13" i="1"/>
  <c r="F80" i="1"/>
  <c r="E80" i="1"/>
  <c r="C297" i="1"/>
  <c r="C312" i="1"/>
  <c r="D329" i="1"/>
  <c r="H329" i="1"/>
  <c r="C339" i="1"/>
  <c r="C44" i="1"/>
  <c r="G13" i="1"/>
  <c r="C90" i="1"/>
  <c r="C114" i="1"/>
  <c r="D287" i="1"/>
  <c r="H287" i="1"/>
  <c r="J362" i="1" l="1"/>
  <c r="P371" i="1"/>
  <c r="J118" i="1"/>
  <c r="P122" i="1"/>
  <c r="P118" i="1" s="1"/>
  <c r="P76" i="1"/>
  <c r="J98" i="1"/>
  <c r="J11" i="1"/>
  <c r="J114" i="1"/>
  <c r="P115" i="1"/>
  <c r="P114" i="1" s="1"/>
  <c r="J382" i="1"/>
  <c r="P397" i="1"/>
  <c r="P382" i="1" s="1"/>
  <c r="P381" i="1" s="1"/>
  <c r="P363" i="1"/>
  <c r="P362" i="1" s="1"/>
  <c r="F105" i="1"/>
  <c r="F104" i="1" s="1"/>
  <c r="C381" i="1"/>
  <c r="C118" i="1"/>
  <c r="C252" i="1"/>
  <c r="C129" i="1"/>
  <c r="H11" i="1"/>
  <c r="F11" i="1"/>
  <c r="G105" i="1"/>
  <c r="H105" i="1"/>
  <c r="C30" i="1"/>
  <c r="C329" i="1"/>
  <c r="C287" i="1"/>
  <c r="C224" i="1"/>
  <c r="P98" i="1" l="1"/>
  <c r="P11" i="1"/>
  <c r="E11" i="1"/>
  <c r="G104" i="1"/>
  <c r="D11" i="1"/>
  <c r="H104" i="1"/>
  <c r="D105" i="1" l="1"/>
  <c r="D104" i="1" s="1"/>
  <c r="D427" i="1" s="1"/>
  <c r="H427" i="1"/>
  <c r="H428" i="1" s="1"/>
  <c r="G427" i="1"/>
  <c r="G428" i="1" s="1"/>
  <c r="D428" i="1" l="1"/>
  <c r="C11" i="1" l="1"/>
  <c r="F427" i="1" l="1"/>
  <c r="F428" i="1" s="1"/>
  <c r="C184" i="1"/>
  <c r="C221" i="1"/>
  <c r="C213" i="1" s="1"/>
  <c r="E375" i="1"/>
  <c r="C377" i="1"/>
  <c r="C375" i="1" s="1"/>
  <c r="C140" i="1" l="1"/>
  <c r="E171" i="1"/>
  <c r="C322" i="1"/>
  <c r="E323" i="1"/>
  <c r="J381" i="1"/>
  <c r="E322" i="1" l="1"/>
  <c r="J323" i="1"/>
  <c r="C105" i="1"/>
  <c r="C104" i="1" s="1"/>
  <c r="C427" i="1" s="1"/>
  <c r="C428" i="1" s="1"/>
  <c r="J171" i="1"/>
  <c r="J170" i="1" s="1"/>
  <c r="E170" i="1"/>
  <c r="E105" i="1" s="1"/>
  <c r="E104" i="1" s="1"/>
  <c r="E427" i="1" s="1"/>
  <c r="E428" i="1" s="1"/>
  <c r="P171" i="1" l="1"/>
  <c r="P170" i="1" s="1"/>
  <c r="J322" i="1"/>
  <c r="J105" i="1" s="1"/>
  <c r="J104" i="1" s="1"/>
  <c r="J427" i="1" s="1"/>
  <c r="J428" i="1" s="1"/>
  <c r="P323" i="1"/>
  <c r="P322" i="1" s="1"/>
  <c r="O428" i="1"/>
  <c r="P105" i="1" l="1"/>
  <c r="P104" i="1" s="1"/>
  <c r="P427" i="1" s="1"/>
  <c r="P428" i="1" s="1"/>
  <c r="P265" i="1"/>
  <c r="J265" i="1"/>
  <c r="E265" i="1"/>
  <c r="C265" i="1"/>
  <c r="P69" i="1"/>
  <c r="J69" i="1"/>
  <c r="P395" i="1"/>
  <c r="J395" i="1"/>
  <c r="E395" i="1"/>
  <c r="C395" i="1"/>
  <c r="P71" i="1"/>
  <c r="J71" i="1"/>
  <c r="P394" i="1"/>
  <c r="J394" i="1"/>
  <c r="E394" i="1"/>
  <c r="C394" i="1"/>
  <c r="P324" i="1"/>
  <c r="C324" i="1"/>
  <c r="E324" i="1"/>
  <c r="J324" i="1"/>
  <c r="C67" i="1"/>
  <c r="E67" i="1"/>
  <c r="J67" i="1"/>
  <c r="P67" i="1"/>
  <c r="P266" i="1"/>
  <c r="C266" i="1"/>
  <c r="E266" i="1"/>
  <c r="J266" i="1"/>
  <c r="P260" i="1"/>
  <c r="J260" i="1"/>
  <c r="E260" i="1"/>
  <c r="C260" i="1"/>
  <c r="P396" i="1"/>
  <c r="J396" i="1"/>
  <c r="E396" i="1"/>
  <c r="C396" i="1"/>
  <c r="E71" i="1"/>
  <c r="C71" i="1"/>
  <c r="C70" i="1"/>
  <c r="E70" i="1"/>
  <c r="J70" i="1"/>
  <c r="P70" i="1"/>
  <c r="P154" i="1"/>
  <c r="C154" i="1"/>
  <c r="E154" i="1"/>
  <c r="J154" i="1"/>
  <c r="P68" i="1"/>
  <c r="E69" i="1"/>
  <c r="C69" i="1"/>
  <c r="C68" i="1"/>
  <c r="E68" i="1"/>
  <c r="J68" i="1"/>
  <c r="C174" i="1"/>
  <c r="E174" i="1"/>
  <c r="J174" i="1"/>
  <c r="C219" i="1"/>
  <c r="E219" i="1"/>
  <c r="J219" i="1"/>
  <c r="P219" i="1"/>
  <c r="C218" i="1"/>
  <c r="E218" i="1"/>
  <c r="J218" i="1"/>
  <c r="P218" i="1"/>
  <c r="C271" i="1"/>
  <c r="E271" i="1"/>
  <c r="J271" i="1"/>
  <c r="P271" i="1"/>
  <c r="C208" i="1"/>
  <c r="E208" i="1"/>
  <c r="J208" i="1"/>
  <c r="P2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Windows User</author>
  </authors>
  <commentList>
    <comment ref="C161" authorId="0" shapeId="0" xr:uid="{00000000-0006-0000-0000-000001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D161" authorId="0" shapeId="0" xr:uid="{00000000-0006-0000-0000-000002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F161" authorId="0" shapeId="0" xr:uid="{00000000-0006-0000-0000-000003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G161" authorId="0" shapeId="0" xr:uid="{00000000-0006-0000-0000-000004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H161" authorId="0" shapeId="0" xr:uid="{00000000-0006-0000-0000-000005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I161" authorId="0" shapeId="0" xr:uid="{00000000-0006-0000-0000-000006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K161" authorId="0" shapeId="0" xr:uid="{00000000-0006-0000-0000-000007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L161" authorId="0" shapeId="0" xr:uid="{00000000-0006-0000-0000-000008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M161" authorId="0" shapeId="0" xr:uid="{00000000-0006-0000-0000-000009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N161" authorId="0" shapeId="0" xr:uid="{00000000-0006-0000-0000-00000A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B201" authorId="0" shapeId="0" xr:uid="{00000000-0006-0000-0000-00000B000000}">
      <text>
        <r>
          <rPr>
            <sz val="11"/>
            <color indexed="8"/>
            <rFont val="Helvetica Neue"/>
          </rPr>
          <t>Hewlett-Packard Company:
akt imovina</t>
        </r>
      </text>
    </comment>
    <comment ref="H223" authorId="1" shapeId="0" xr:uid="{00000000-0006-0000-0000-00000C000000}">
      <text>
        <r>
          <rPr>
            <sz val="11"/>
            <color indexed="8"/>
            <rFont val="Helvetica Neue"/>
          </rPr>
          <t>Windows User:
ДДОР ГПС</t>
        </r>
      </text>
    </comment>
    <comment ref="J223" authorId="1" shapeId="0" xr:uid="{00000000-0006-0000-0000-00000D000000}">
      <text>
        <r>
          <rPr>
            <sz val="11"/>
            <color indexed="8"/>
            <rFont val="Helvetica Neue"/>
          </rPr>
          <t>Windows User:
ДДОР ГПС</t>
        </r>
      </text>
    </comment>
    <comment ref="B282" authorId="0" shapeId="0" xr:uid="{00000000-0006-0000-0000-00000E000000}">
      <text>
        <r>
          <rPr>
            <sz val="11"/>
            <color indexed="8"/>
            <rFont val="Helvetica Neue"/>
          </rPr>
          <t>Hewlett-Packard Company:
toneri</t>
        </r>
      </text>
    </comment>
    <comment ref="B283" authorId="0" shapeId="0" xr:uid="{00000000-0006-0000-0000-00000F000000}">
      <text>
        <r>
          <rPr>
            <sz val="11"/>
            <color indexed="8"/>
            <rFont val="Helvetica Neue"/>
          </rPr>
          <t>Hewlett-Packard Company:
sijalice, akumulat, rez delovi za sl vozila</t>
        </r>
      </text>
    </comment>
    <comment ref="B286" authorId="0" shapeId="0" xr:uid="{00000000-0006-0000-0000-000010000000}">
      <text>
        <r>
          <rPr>
            <sz val="11"/>
            <color indexed="8"/>
            <rFont val="Helvetica Neue"/>
          </rPr>
          <t>Hewlett-Packard Company:
MOTOROLE RADNE STANICE I OST</t>
        </r>
      </text>
    </comment>
    <comment ref="B398" authorId="0" shapeId="0" xr:uid="{00000000-0006-0000-0000-000011000000}">
      <text>
        <r>
          <rPr>
            <sz val="11"/>
            <color indexed="8"/>
            <rFont val="Helvetica Neue"/>
          </rPr>
          <t>Hewlett-Packard Company:
repetitor nov</t>
        </r>
      </text>
    </comment>
  </commentList>
</comments>
</file>

<file path=xl/sharedStrings.xml><?xml version="1.0" encoding="utf-8"?>
<sst xmlns="http://schemas.openxmlformats.org/spreadsheetml/2006/main" count="490" uniqueCount="426">
  <si>
    <t>-</t>
  </si>
  <si>
    <t>Број конта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</si>
  <si>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</si>
  <si>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</si>
  <si>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</si>
  <si>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</si>
  <si>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</si>
  <si>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</si>
  <si>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</si>
  <si>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</si>
  <si>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</si>
  <si>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</si>
  <si>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</si>
  <si>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</si>
  <si>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Опис</t>
  </si>
  <si>
    <t>3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</si>
  <si>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</si>
  <si>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</si>
  <si>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</si>
  <si>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</si>
  <si>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</si>
  <si>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</si>
  <si>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</si>
  <si>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</si>
  <si>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</si>
  <si>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</si>
  <si>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</si>
  <si>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</si>
  <si>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</si>
  <si>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</si>
  <si>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</si>
  <si>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</si>
  <si>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</si>
  <si>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</si>
  <si>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</si>
  <si>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</si>
  <si>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</si>
  <si>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</si>
  <si>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</si>
  <si>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</si>
  <si>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</si>
  <si>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</si>
  <si>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</si>
  <si>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</si>
  <si>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</si>
  <si>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</si>
  <si>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</si>
  <si>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</si>
  <si>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</si>
  <si>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</si>
  <si>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</si>
  <si>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</si>
  <si>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</si>
  <si>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</si>
  <si>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</si>
  <si>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</si>
  <si>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</si>
  <si>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</si>
  <si>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Текући добровољни трансфери од физичких и правних лица у корист АПВ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</si>
  <si>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</si>
  <si>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</si>
  <si>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</si>
  <si>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</si>
  <si>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</si>
  <si>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</si>
  <si>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</si>
  <si>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</si>
  <si>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</si>
  <si>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</si>
  <si>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</si>
  <si>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</si>
  <si>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</si>
  <si>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</si>
  <si>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</si>
  <si>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</si>
  <si>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</si>
  <si>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</si>
  <si>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</si>
  <si>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</si>
  <si>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</si>
  <si>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</si>
  <si>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</si>
  <si>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</si>
  <si>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</si>
  <si>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</si>
  <si>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</si>
  <si>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</si>
  <si>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</si>
  <si>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Накнаде у натури</t>
  </si>
  <si>
    <t>Поклони за децу запослених</t>
  </si>
  <si>
    <t>Превоз на посао и са посла - маркице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</si>
  <si>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</si>
  <si>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</si>
  <si>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</si>
  <si>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Отпремнине запослених</t>
  </si>
  <si>
    <t>Помоћ у случају смрти запосленог или члана уже породице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</si>
  <si>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</si>
  <si>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</t>
  </si>
  <si>
    <t>остале помоћи запосленим радницима</t>
  </si>
  <si>
    <t>Накнаде трошкова за запослене</t>
  </si>
  <si>
    <t>Накнада трошкова за превоз на посао и са посла - готовина</t>
  </si>
  <si>
    <t>НАГРАДЕ ЗАПОСЛЕНИМА И ОСТАЛИ ПОСЕБНИ РАСХОДИ (5191)</t>
  </si>
  <si>
    <t>Награде запосленима и остали посебни расходи</t>
  </si>
  <si>
    <t>Јубиларне награде</t>
  </si>
  <si>
    <t>Накнаде члановима управног и надзорног одбора (наши радници)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</si>
  <si>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</si>
  <si>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</si>
  <si>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</si>
  <si>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</si>
  <si>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>Трошкови платног промета и банкарских услуга</t>
  </si>
  <si>
    <t>Трошкови банкарских услуга</t>
  </si>
  <si>
    <t>Енергетске услуге</t>
  </si>
  <si>
    <t>Услуге за електричну енергију</t>
  </si>
  <si>
    <t>Природни гас</t>
  </si>
  <si>
    <t>Централно грејање</t>
  </si>
  <si>
    <t>Комуналне услуге</t>
  </si>
  <si>
    <t>Услуге водовода и канализације</t>
  </si>
  <si>
    <t>Дератизација</t>
  </si>
  <si>
    <t>Димничарске услуге</t>
  </si>
  <si>
    <t>Одвоз отпада</t>
  </si>
  <si>
    <t xml:space="preserve">Услуга чишћења </t>
  </si>
  <si>
    <t>Услуге комуникација</t>
  </si>
  <si>
    <t>Телефони, телекс и телефакс</t>
  </si>
  <si>
    <t>Интернет и слично</t>
  </si>
  <si>
    <t>Услуге мобилног телефона</t>
  </si>
  <si>
    <t>Пошта</t>
  </si>
  <si>
    <t>Трошкови осигурања</t>
  </si>
  <si>
    <t xml:space="preserve">Осигурање зграда и остале дугорочне имовине </t>
  </si>
  <si>
    <t xml:space="preserve">Осигурање возила </t>
  </si>
  <si>
    <t>Осигурање опреме</t>
  </si>
  <si>
    <t>Осигурање запослених у случају несреће на раду</t>
  </si>
  <si>
    <t>Осигурање од одговорности према трећем лицу (стр.грешка + из делатности)</t>
  </si>
  <si>
    <t>Закуп имовине и опреме</t>
  </si>
  <si>
    <t>Остали трошкови</t>
  </si>
  <si>
    <t>Остали непоменути трошкови</t>
  </si>
  <si>
    <t>Трошкови службених путовања у земљи</t>
  </si>
  <si>
    <t>Трошкови дневница на сл. путу у земљи</t>
  </si>
  <si>
    <t>Трошкови смештаја на сл. путут у земљи</t>
  </si>
  <si>
    <t>Остали трошкови за пословна путовања у земљи</t>
  </si>
  <si>
    <t>Трошкови службених путовања у иностранство</t>
  </si>
  <si>
    <t>Остали трошкови за пословна путовања у иностранство</t>
  </si>
  <si>
    <t>Трошкови путовања у оквиру редовног рада</t>
  </si>
  <si>
    <t>Дневница (исхрана) за путовање у оквиру редовног рада</t>
  </si>
  <si>
    <t>Остали трошкови транспорта</t>
  </si>
  <si>
    <t>Трошкови селидбе и превоза</t>
  </si>
  <si>
    <t>Административне услуге</t>
  </si>
  <si>
    <t>Компјутерске услуге</t>
  </si>
  <si>
    <t>Услуге образовања и усавршавања запослених</t>
  </si>
  <si>
    <t>Котизација за семинаре</t>
  </si>
  <si>
    <t>Услуге информисања</t>
  </si>
  <si>
    <t>Остале услуге штампе</t>
  </si>
  <si>
    <t>Објављивање тендера и огласа</t>
  </si>
  <si>
    <t>Стручне услуге</t>
  </si>
  <si>
    <t>Правно заступање</t>
  </si>
  <si>
    <t>Управни и надзорни одбор</t>
  </si>
  <si>
    <t>Остале стручне услуге</t>
  </si>
  <si>
    <t>Услуге за домаћинство и угоститељство</t>
  </si>
  <si>
    <t>Прање веша</t>
  </si>
  <si>
    <t>Репрезентација</t>
  </si>
  <si>
    <t>Поклони</t>
  </si>
  <si>
    <t>Остале опште услуге</t>
  </si>
  <si>
    <t>Мртвозорство и остале опште услуге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</si>
  <si>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</si>
  <si>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</si>
  <si>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</si>
  <si>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</si>
  <si>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Остале 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</si>
  <si>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</si>
  <si>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</si>
  <si>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</si>
  <si>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Услуге очувања животне средине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</si>
  <si>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</si>
  <si>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</si>
  <si>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</si>
  <si>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</si>
  <si>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</si>
  <si>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</si>
  <si>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</si>
  <si>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Електричне инсталације</t>
  </si>
  <si>
    <t>Радови на комуникацијским инсталацијама</t>
  </si>
  <si>
    <t>Остале услуге и материјали за текуће поправке и одржавање зграда</t>
  </si>
  <si>
    <t>Текуће поправке и одржавање опреме</t>
  </si>
  <si>
    <t>текуће поправке и одржавање опреме за саобраћај</t>
  </si>
  <si>
    <t>Текуће поправке и одржавање возила-механичке поправке</t>
  </si>
  <si>
    <t>Текуће поправке и одржавање возила која су у гарантном року</t>
  </si>
  <si>
    <t>Поправка електричне и електронске опреме</t>
  </si>
  <si>
    <t>Остале поправке и одржавање опреме за саобраћај</t>
  </si>
  <si>
    <t>Текуће поправке и одржавање рачунарске опреме</t>
  </si>
  <si>
    <t xml:space="preserve">текуће одржавање опреме за комуникацију </t>
  </si>
  <si>
    <t xml:space="preserve">Текуће одржавање опреме за комуникацију - праћење,  у возилима </t>
  </si>
  <si>
    <t>Електронска и фотографска опрема</t>
  </si>
  <si>
    <t>Опрема за домаћинство и угоститељство</t>
  </si>
  <si>
    <t>Биротехничка опрема</t>
  </si>
  <si>
    <t>Уградна опрема</t>
  </si>
  <si>
    <t>Текуће поправке и одржавање медицинске опреме</t>
  </si>
  <si>
    <t>Текуће поправке и одржавање мерних инструмената</t>
  </si>
  <si>
    <t>Текуће одржавање опреме за јавну безбедност</t>
  </si>
  <si>
    <t>Административни материјал</t>
  </si>
  <si>
    <t>Канцеларијски материјал</t>
  </si>
  <si>
    <t>Расходи за службену обућу и одећу</t>
  </si>
  <si>
    <t xml:space="preserve">Расходи за униформе-портири </t>
  </si>
  <si>
    <t xml:space="preserve">Расходи за ХТЗ опрему </t>
  </si>
  <si>
    <t>Цвеће и зеленило</t>
  </si>
  <si>
    <t>Материјали за пољопривреду</t>
  </si>
  <si>
    <t>Материјали за образовање и усавршавање запослених</t>
  </si>
  <si>
    <t>Стручна литература за редовне потребе запослених</t>
  </si>
  <si>
    <t>Материјали за саобраћај</t>
  </si>
  <si>
    <t>Бензин и дизел гориво</t>
  </si>
  <si>
    <t>Бензин и дизел гориво-из ПС</t>
  </si>
  <si>
    <t>Бензин и дизел гориво- ПС</t>
  </si>
  <si>
    <t>Уља и мазива</t>
  </si>
  <si>
    <t>Остали материјали за превозна средства - гуме</t>
  </si>
  <si>
    <t>Материјали за очување животне средине и науку</t>
  </si>
  <si>
    <t>Остали материјали за очување животне средине</t>
  </si>
  <si>
    <t>Материјали за образовање, културу и спорт</t>
  </si>
  <si>
    <t>Медицински и лабораторијски материјали</t>
  </si>
  <si>
    <t>Лекови</t>
  </si>
  <si>
    <t>Санитетски материјал и остали потрошни медицински материјал</t>
  </si>
  <si>
    <t>Материјали за одржавање хигијене и угоститељство</t>
  </si>
  <si>
    <t xml:space="preserve">Материјал за одржавање хигијене </t>
  </si>
  <si>
    <t>Хемијска средства за чишћење- течности за подове, за судове, за стакло итд</t>
  </si>
  <si>
    <t>Инвентар за одржавање хигијене- четке, метле, канте, џогери и сл.</t>
  </si>
  <si>
    <t>Остали материјали за одржавање хигијене-кесе, т папир, убруси, оцеђивачи за судове итд.</t>
  </si>
  <si>
    <t>Материјали за посебне намене</t>
  </si>
  <si>
    <t>Потрошни материјал</t>
  </si>
  <si>
    <t xml:space="preserve">Резервни делови за санитетска и путничка возила </t>
  </si>
  <si>
    <t xml:space="preserve">Резервни делови за медицинску опрему и апарате </t>
  </si>
  <si>
    <t>Алат и инвентар</t>
  </si>
  <si>
    <t>Остали материјал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</si>
  <si>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</si>
  <si>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</si>
  <si>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</si>
  <si>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</si>
  <si>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</si>
  <si>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</si>
  <si>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</si>
  <si>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</si>
  <si>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</si>
  <si>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</si>
  <si>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</si>
  <si>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</si>
  <si>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</si>
  <si>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</si>
  <si>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</si>
  <si>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</si>
  <si>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</si>
  <si>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</si>
  <si>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</si>
  <si>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</si>
  <si>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</si>
  <si>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</si>
  <si>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</si>
  <si>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</si>
  <si>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</si>
  <si>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</si>
  <si>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</si>
  <si>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</si>
  <si>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</si>
  <si>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</si>
  <si>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</si>
  <si>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</si>
  <si>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Негативне курсне разлике</t>
  </si>
  <si>
    <t>Казне за кашњење</t>
  </si>
  <si>
    <t>Градске казне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</si>
  <si>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</si>
  <si>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</si>
  <si>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</si>
  <si>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</si>
  <si>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</si>
  <si>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</si>
  <si>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</si>
  <si>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</si>
  <si>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</si>
  <si>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</si>
  <si>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</si>
  <si>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</si>
  <si>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</si>
  <si>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</si>
  <si>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</si>
  <si>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</si>
  <si>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</si>
  <si>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</si>
  <si>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</si>
  <si>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</si>
  <si>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</si>
  <si>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</si>
  <si>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</si>
  <si>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</si>
  <si>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</si>
  <si>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</si>
  <si>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</si>
  <si>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текуће донације, дотације и трансфери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</si>
  <si>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</si>
  <si>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</si>
  <si>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</si>
  <si>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</si>
  <si>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</si>
  <si>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Републичке таксе</t>
  </si>
  <si>
    <t>Градске таксе</t>
  </si>
  <si>
    <t>Судске таксе</t>
  </si>
  <si>
    <t>Новчане казне и пенали</t>
  </si>
  <si>
    <t>Новчане казне и пенали по решењу судова</t>
  </si>
  <si>
    <t>Накнада штете за повреде или штету нанетих од стране државних органа</t>
  </si>
  <si>
    <t>Остале накнаде штете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</si>
  <si>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</si>
  <si>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</si>
  <si>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Опрема за саобраћај</t>
  </si>
  <si>
    <t>Аутомобили</t>
  </si>
  <si>
    <t>Теренска возила</t>
  </si>
  <si>
    <t>Административна опрема</t>
  </si>
  <si>
    <t xml:space="preserve">Намештај </t>
  </si>
  <si>
    <t>Рачунарска опрема</t>
  </si>
  <si>
    <t>Опрема за заштиту животне средине</t>
  </si>
  <si>
    <t>Медицинска и лабораторијска опрема</t>
  </si>
  <si>
    <t>Медицинска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</si>
  <si>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</si>
  <si>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</si>
  <si>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</si>
  <si>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</si>
  <si>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 xml:space="preserve">Монтирана опрема 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</si>
  <si>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</si>
  <si>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</si>
  <si>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</si>
  <si>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</si>
  <si>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</si>
  <si>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</si>
  <si>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</si>
  <si>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</si>
  <si>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</si>
  <si>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</si>
  <si>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</si>
  <si>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</si>
  <si>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</si>
  <si>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</si>
  <si>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</si>
  <si>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</si>
  <si>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</si>
  <si>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</si>
  <si>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</si>
  <si>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</si>
  <si>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</si>
  <si>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</si>
  <si>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</si>
  <si>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</si>
  <si>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Помоћник директора за финансије</t>
  </si>
  <si>
    <t>ТЕКУЋИ ПРИХОДИ</t>
  </si>
  <si>
    <t xml:space="preserve">ПРИХОДИ ОД ИМОВИНЕ </t>
  </si>
  <si>
    <t xml:space="preserve">ПРИХОДИ ОД ПРОДАЈЕ ДОБАРА И УСЛУГА </t>
  </si>
  <si>
    <t xml:space="preserve">МЕШОВИТИ И НЕОДРЕЂЕНИ ПРИХОДИ </t>
  </si>
  <si>
    <t>Остали приходи у корист нивоа опстина</t>
  </si>
  <si>
    <t>ТРАНСФЕРИ ИЗМЕЂУ БУЏ. КОРИСНИКА НА ИСТОМ НИВОУ</t>
  </si>
  <si>
    <t xml:space="preserve">ПРИХОДИ ИЗ БУЏЕТА </t>
  </si>
  <si>
    <t>УКУПНИ ПРИХОДИ И ПРИМАЊА КЛАСА 7 И КЛАСА 8</t>
  </si>
  <si>
    <t>УКУПНИ ПРИХОДИ И ПРИМАЊА СА ПС</t>
  </si>
  <si>
    <t xml:space="preserve">ПРИМАЊА ОД ПРОДАЈЕ ПОКРЕТНЕ ИМОВИНЕ </t>
  </si>
  <si>
    <t xml:space="preserve">УКУПНИ РАСХОДИ РАСХОДИ И ИЗДАЦИ </t>
  </si>
  <si>
    <t xml:space="preserve">ТЕКУЋИ РАСХОДИ </t>
  </si>
  <si>
    <t xml:space="preserve">ПЛАТЕ, ДОДАЦИ И НАКНАДЕ ЗАПОСЛЕНИХ (ЗАРАДЕ) </t>
  </si>
  <si>
    <t xml:space="preserve">СОЦИЈАЛНА ДАВАЊА ЗАПОСЛЕНИМА </t>
  </si>
  <si>
    <t>НАКНАДА ТРОШКОВА ЗА ЗАПОСЛЕНЕ</t>
  </si>
  <si>
    <t xml:space="preserve">ПРАТЕЋИ ТРОШКОВИ ЗАДУЖИВАЊА </t>
  </si>
  <si>
    <t xml:space="preserve">ОСТАЛЕ ДОТАЦИЈЕ И ТРАНСФЕРИ </t>
  </si>
  <si>
    <t>МАТЕРИЈАЛ</t>
  </si>
  <si>
    <t>ТЕКУЋЕ ПОПРАВКЕ И ОДРЖАВАЊЕ</t>
  </si>
  <si>
    <t>СПЕЦИЈАЛИЗОВАНЕ УСЛУГЕ</t>
  </si>
  <si>
    <t xml:space="preserve">УСЛУГЕ ПО УГОВОРУ </t>
  </si>
  <si>
    <t xml:space="preserve">ТРОШКОВИ ПУТОВАЊА </t>
  </si>
  <si>
    <t>СТАЛНИ ТРОШКОВИ</t>
  </si>
  <si>
    <t>ПОРЕЗИ, ОБАВЕЗНЕ ТАКСЕ И КАЗНЕ</t>
  </si>
  <si>
    <t xml:space="preserve">НОВЧАНЕ КАЗНЕ И ПЕНАЛИ ПО РЕШЕЊУ СУДОВА </t>
  </si>
  <si>
    <t xml:space="preserve">НАКНАДА ШТЕТЕ ЗА ПОВРЕДЕ ИЛИ ШТЕТУ НАНЕТУ ОД СТРАНЕ ДРЖАВНИХ ОРГАНА </t>
  </si>
  <si>
    <t>ИЗДАЦИ ЗА НЕФИНАНСИЈСКУ ИМОВИНУ</t>
  </si>
  <si>
    <t>МАШИНЕ И ОПРЕМА</t>
  </si>
  <si>
    <t>УКУПНИ РАСХОДИ И ИЗДАЦИ СА ПС</t>
  </si>
  <si>
    <t>КОНТРОЛА УКУПНИ ПРИХОДИ - УКУПНИ РАСХОДИ</t>
  </si>
  <si>
    <t>Остале некретнине и опрема</t>
  </si>
  <si>
    <t>остале некретнине и опрема</t>
  </si>
  <si>
    <t>Регистрација возила таксе</t>
  </si>
  <si>
    <t>Електронска опрема</t>
  </si>
  <si>
    <t>Приход из буџета Град Нови Сад и Срем. Карловци- Република</t>
  </si>
  <si>
    <t>СОЦИЈАЛНИ ДОПРИНОСИ БА ТЕРЕТ ПОСЛОДАВЦА</t>
  </si>
  <si>
    <t>Услуга заштите имовине</t>
  </si>
  <si>
    <t>Регистрација возила услуга агенције + таксе</t>
  </si>
  <si>
    <t>РФЗО 5%</t>
  </si>
  <si>
    <t>УКУПНО РФЗО</t>
  </si>
  <si>
    <t>УКУПНО</t>
  </si>
  <si>
    <t>Износ планираних расхода</t>
  </si>
  <si>
    <t>Трошкови дневница на сл. путу у иностранству</t>
  </si>
  <si>
    <t>Остали трошкови превоза у оквиру редовног рада</t>
  </si>
  <si>
    <t>Остали издаци за стручно образовање</t>
  </si>
  <si>
    <t>Угоститељске услуге</t>
  </si>
  <si>
    <t>Остали трошкови за сл путовања-путарине</t>
  </si>
  <si>
    <t>Остале услуге комуникација</t>
  </si>
  <si>
    <t>Услуге за израду софтвера</t>
  </si>
  <si>
    <t>Потрошни канцеларијски материјал</t>
  </si>
  <si>
    <t>Санитетски материјал и остали потрошни медицински материјал-медицински кисееник</t>
  </si>
  <si>
    <t xml:space="preserve">Остале компјутерске услуге </t>
  </si>
  <si>
    <t>ПЛАНИРАНИ ПРИХОДИ И РАСХОДИ</t>
  </si>
  <si>
    <t xml:space="preserve">Услуге за одржавање софтвера </t>
  </si>
  <si>
    <t xml:space="preserve">Остале текуће донације, дотације и трансфери </t>
  </si>
  <si>
    <t xml:space="preserve">Аутомобили </t>
  </si>
  <si>
    <t>др Гордана Гњидић Лакић</t>
  </si>
  <si>
    <t xml:space="preserve">                Председница Управног одбора</t>
  </si>
  <si>
    <t>Накнаде запосленима за време прив спречености за рад</t>
  </si>
  <si>
    <t>АПВ 07-2</t>
  </si>
  <si>
    <t>СОПСТВЕНИ ПРИХОДИ 04</t>
  </si>
  <si>
    <t>Средства на рачунима 01.01.2024</t>
  </si>
  <si>
    <t>АПВ-07-2</t>
  </si>
  <si>
    <t>Нови Сад и Сремски Карловци 07-07-1</t>
  </si>
  <si>
    <t>РЕПУБЛИК 02</t>
  </si>
  <si>
    <t>РЕПУБЛИКА  02</t>
  </si>
  <si>
    <t>РФЗО 03</t>
  </si>
  <si>
    <t>УКУПНО РФЗО-03</t>
  </si>
  <si>
    <t>Нови Сад и Сремски Карловци 07-07--01</t>
  </si>
  <si>
    <t>11</t>
  </si>
  <si>
    <t>12</t>
  </si>
  <si>
    <t>13</t>
  </si>
  <si>
    <t>14</t>
  </si>
  <si>
    <t>15</t>
  </si>
  <si>
    <t>УКУПНО ПС</t>
  </si>
  <si>
    <t>УКУПНО ТЕК ГОДИНА + ПС</t>
  </si>
  <si>
    <t>16</t>
  </si>
  <si>
    <t>РФЗО  03</t>
  </si>
  <si>
    <t>РАСХОДИ ИЗ КОНАЧНОГ ОБРАЧУНА И ПС</t>
  </si>
  <si>
    <t>Новчане казне,пенали и камате</t>
  </si>
  <si>
    <t>СЕДМА  ИЗМЕНА  ФИНАНСИЈСКОГ   ПЛАН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</si>
</sst>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5">
    <font>
      <sz val="11"/>
      <color indexed="8"/>
      <name val="Calibri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color indexed="8"/>
      <name val="Helvetica Neue"/>
    </font>
    <font>
      <b/>
      <u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theme="7" tint="-0.499984740745262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theme="9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theme="9"/>
      <name val="Calibri"/>
      <family val="2"/>
      <charset val="238"/>
    </font>
    <font>
      <sz val="12"/>
      <color theme="5" tint="-0.499984740745262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b/>
      <sz val="12"/>
      <color theme="2" tint="0.59999389629810485"/>
      <name val="Calibri"/>
      <family val="2"/>
      <charset val="238"/>
    </font>
    <font>
      <sz val="11"/>
      <color theme="2" tint="0.59999389629810485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2" tint="0.59999389629810485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2"/>
      <color theme="9"/>
      <name val="Calibri"/>
      <family val="2"/>
      <charset val="238"/>
    </font>
    <font>
      <sz val="11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55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right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right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center" wrapText="1"/>
    </xf>
    <xf numFmtId="49" fontId="3" fillId="2" borderId="21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3" fontId="3" fillId="7" borderId="21" xfId="0" applyNumberFormat="1" applyFont="1" applyFill="1" applyBorder="1" applyAlignment="1">
      <alignment horizontal="right" wrapText="1"/>
    </xf>
    <xf numFmtId="0" fontId="10" fillId="0" borderId="0" xfId="0" applyNumberFormat="1" applyFont="1"/>
    <xf numFmtId="0" fontId="10" fillId="0" borderId="0" xfId="0" applyFont="1"/>
    <xf numFmtId="0" fontId="11" fillId="9" borderId="13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31" xfId="0" applyFont="1" applyFill="1" applyBorder="1"/>
    <xf numFmtId="0" fontId="11" fillId="9" borderId="0" xfId="0" applyNumberFormat="1" applyFont="1" applyFill="1"/>
    <xf numFmtId="0" fontId="11" fillId="9" borderId="0" xfId="0" applyFont="1" applyFill="1"/>
    <xf numFmtId="49" fontId="10" fillId="2" borderId="20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3" fontId="12" fillId="2" borderId="21" xfId="0" applyNumberFormat="1" applyFont="1" applyFill="1" applyBorder="1" applyAlignment="1">
      <alignment horizontal="right" wrapText="1"/>
    </xf>
    <xf numFmtId="3" fontId="2" fillId="9" borderId="2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wrapText="1"/>
    </xf>
    <xf numFmtId="0" fontId="9" fillId="2" borderId="1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vertical="center" wrapText="1"/>
    </xf>
    <xf numFmtId="3" fontId="9" fillId="2" borderId="21" xfId="0" applyNumberFormat="1" applyFont="1" applyFill="1" applyBorder="1" applyAlignment="1">
      <alignment horizontal="right" wrapText="1"/>
    </xf>
    <xf numFmtId="0" fontId="13" fillId="2" borderId="19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vertical="center" wrapText="1"/>
    </xf>
    <xf numFmtId="49" fontId="15" fillId="4" borderId="28" xfId="0" applyNumberFormat="1" applyFont="1" applyFill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wrapText="1"/>
    </xf>
    <xf numFmtId="0" fontId="16" fillId="2" borderId="19" xfId="0" applyNumberFormat="1" applyFont="1" applyFill="1" applyBorder="1" applyAlignment="1">
      <alignment horizontal="center" vertical="center" wrapText="1"/>
    </xf>
    <xf numFmtId="3" fontId="12" fillId="9" borderId="21" xfId="0" applyNumberFormat="1" applyFont="1" applyFill="1" applyBorder="1" applyAlignment="1">
      <alignment horizontal="right" wrapText="1"/>
    </xf>
    <xf numFmtId="0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vertical="center" wrapText="1"/>
    </xf>
    <xf numFmtId="3" fontId="17" fillId="2" borderId="21" xfId="0" applyNumberFormat="1" applyFont="1" applyFill="1" applyBorder="1" applyAlignment="1">
      <alignment horizontal="right" wrapText="1"/>
    </xf>
    <xf numFmtId="0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vertical="center" wrapText="1"/>
    </xf>
    <xf numFmtId="3" fontId="14" fillId="2" borderId="17" xfId="0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19" fillId="0" borderId="0" xfId="0" applyFont="1"/>
    <xf numFmtId="0" fontId="18" fillId="6" borderId="19" xfId="0" applyNumberFormat="1" applyFont="1" applyFill="1" applyBorder="1" applyAlignment="1">
      <alignment horizontal="center" vertical="center" wrapText="1"/>
    </xf>
    <xf numFmtId="49" fontId="18" fillId="6" borderId="20" xfId="0" applyNumberFormat="1" applyFont="1" applyFill="1" applyBorder="1" applyAlignment="1">
      <alignment vertical="center" wrapText="1"/>
    </xf>
    <xf numFmtId="3" fontId="18" fillId="6" borderId="21" xfId="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0" fillId="0" borderId="0" xfId="0" applyFont="1"/>
    <xf numFmtId="0" fontId="21" fillId="4" borderId="34" xfId="0" applyFont="1" applyFill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vertical="center" wrapText="1"/>
    </xf>
    <xf numFmtId="3" fontId="22" fillId="4" borderId="36" xfId="0" applyNumberFormat="1" applyFont="1" applyFill="1" applyBorder="1" applyAlignment="1">
      <alignment horizontal="right" wrapText="1"/>
    </xf>
    <xf numFmtId="0" fontId="23" fillId="0" borderId="0" xfId="0" applyNumberFormat="1" applyFont="1"/>
    <xf numFmtId="0" fontId="23" fillId="0" borderId="0" xfId="0" applyFont="1"/>
    <xf numFmtId="3" fontId="24" fillId="2" borderId="21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0" fontId="0" fillId="2" borderId="38" xfId="0" applyFill="1" applyBorder="1" applyAlignment="1">
      <alignment vertical="center" wrapText="1"/>
    </xf>
    <xf numFmtId="0" fontId="11" fillId="0" borderId="0" xfId="0" applyNumberFormat="1" applyFont="1"/>
    <xf numFmtId="0" fontId="11" fillId="0" borderId="0" xfId="0" applyFont="1"/>
    <xf numFmtId="3" fontId="2" fillId="0" borderId="21" xfId="0" applyNumberFormat="1" applyFont="1" applyFill="1" applyBorder="1" applyAlignment="1">
      <alignment horizontal="right" wrapText="1"/>
    </xf>
    <xf numFmtId="3" fontId="14" fillId="2" borderId="21" xfId="0" applyNumberFormat="1" applyFont="1" applyFill="1" applyBorder="1" applyAlignment="1">
      <alignment horizontal="right" wrapText="1"/>
    </xf>
    <xf numFmtId="0" fontId="25" fillId="2" borderId="37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vertical="center" wrapText="1"/>
    </xf>
    <xf numFmtId="3" fontId="25" fillId="2" borderId="21" xfId="0" applyNumberFormat="1" applyFont="1" applyFill="1" applyBorder="1" applyAlignment="1">
      <alignment horizontal="right" wrapText="1"/>
    </xf>
    <xf numFmtId="0" fontId="25" fillId="2" borderId="19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right" wrapText="1"/>
    </xf>
    <xf numFmtId="49" fontId="2" fillId="0" borderId="20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vertical="center" wrapText="1"/>
    </xf>
    <xf numFmtId="0" fontId="0" fillId="0" borderId="0" xfId="0" applyNumberFormat="1" applyFill="1"/>
    <xf numFmtId="3" fontId="0" fillId="0" borderId="0" xfId="0" applyNumberFormat="1"/>
    <xf numFmtId="0" fontId="2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19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wrapText="1"/>
    </xf>
    <xf numFmtId="3" fontId="2" fillId="2" borderId="24" xfId="0" applyNumberFormat="1" applyFont="1" applyFill="1" applyBorder="1" applyAlignment="1">
      <alignment horizontal="right" wrapText="1"/>
    </xf>
    <xf numFmtId="3" fontId="3" fillId="2" borderId="22" xfId="0" applyNumberFormat="1" applyFont="1" applyFill="1" applyBorder="1" applyAlignment="1">
      <alignment horizontal="right" wrapText="1"/>
    </xf>
    <xf numFmtId="3" fontId="3" fillId="2" borderId="24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horizontal="center" wrapText="1"/>
    </xf>
    <xf numFmtId="3" fontId="2" fillId="10" borderId="21" xfId="0" applyNumberFormat="1" applyFont="1" applyFill="1" applyBorder="1" applyAlignment="1">
      <alignment horizontal="right" wrapText="1"/>
    </xf>
    <xf numFmtId="4" fontId="24" fillId="10" borderId="6" xfId="0" applyNumberFormat="1" applyFont="1" applyFill="1" applyBorder="1" applyAlignment="1">
      <alignment horizontal="center" vertical="center"/>
    </xf>
    <xf numFmtId="4" fontId="24" fillId="10" borderId="21" xfId="0" applyNumberFormat="1" applyFont="1" applyFill="1" applyBorder="1" applyAlignment="1">
      <alignment horizontal="right" wrapText="1"/>
    </xf>
    <xf numFmtId="4" fontId="24" fillId="10" borderId="40" xfId="0" applyNumberFormat="1" applyFont="1" applyFill="1" applyBorder="1" applyAlignment="1">
      <alignment horizontal="right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vertical="center" wrapText="1"/>
    </xf>
    <xf numFmtId="0" fontId="0" fillId="0" borderId="11" xfId="0" applyNumberFormat="1" applyBorder="1"/>
    <xf numFmtId="0" fontId="0" fillId="0" borderId="11" xfId="0" applyNumberFormat="1" applyFill="1" applyBorder="1"/>
    <xf numFmtId="4" fontId="0" fillId="0" borderId="11" xfId="0" applyNumberFormat="1" applyFill="1" applyBorder="1"/>
    <xf numFmtId="0" fontId="11" fillId="0" borderId="11" xfId="0" applyNumberFormat="1" applyFont="1" applyFill="1" applyBorder="1"/>
    <xf numFmtId="3" fontId="0" fillId="0" borderId="11" xfId="0" applyNumberFormat="1" applyFill="1" applyBorder="1"/>
    <xf numFmtId="0" fontId="19" fillId="0" borderId="11" xfId="0" applyNumberFormat="1" applyFont="1" applyFill="1" applyBorder="1"/>
    <xf numFmtId="0" fontId="10" fillId="0" borderId="11" xfId="0" applyNumberFormat="1" applyFont="1" applyFill="1" applyBorder="1"/>
    <xf numFmtId="0" fontId="20" fillId="0" borderId="11" xfId="0" applyNumberFormat="1" applyFont="1" applyFill="1" applyBorder="1"/>
    <xf numFmtId="0" fontId="23" fillId="0" borderId="11" xfId="0" applyNumberFormat="1" applyFont="1" applyFill="1" applyBorder="1"/>
    <xf numFmtId="4" fontId="24" fillId="10" borderId="43" xfId="0" applyNumberFormat="1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49" fontId="3" fillId="10" borderId="43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wrapText="1"/>
    </xf>
    <xf numFmtId="3" fontId="14" fillId="2" borderId="42" xfId="0" applyNumberFormat="1" applyFont="1" applyFill="1" applyBorder="1" applyAlignment="1">
      <alignment horizontal="right" wrapText="1"/>
    </xf>
    <xf numFmtId="3" fontId="18" fillId="2" borderId="42" xfId="0" applyNumberFormat="1" applyFont="1" applyFill="1" applyBorder="1" applyAlignment="1">
      <alignment horizontal="right" wrapText="1"/>
    </xf>
    <xf numFmtId="3" fontId="3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right" wrapText="1"/>
    </xf>
    <xf numFmtId="3" fontId="15" fillId="4" borderId="48" xfId="0" applyNumberFormat="1" applyFont="1" applyFill="1" applyBorder="1" applyAlignment="1">
      <alignment horizontal="right" wrapText="1"/>
    </xf>
    <xf numFmtId="0" fontId="11" fillId="9" borderId="49" xfId="0" applyFont="1" applyFill="1" applyBorder="1"/>
    <xf numFmtId="0" fontId="3" fillId="2" borderId="43" xfId="0" applyNumberFormat="1" applyFont="1" applyFill="1" applyBorder="1" applyAlignment="1">
      <alignment horizontal="center" wrapText="1"/>
    </xf>
    <xf numFmtId="3" fontId="14" fillId="2" borderId="47" xfId="0" applyNumberFormat="1" applyFont="1" applyFill="1" applyBorder="1" applyAlignment="1">
      <alignment horizontal="right" wrapText="1"/>
    </xf>
    <xf numFmtId="3" fontId="25" fillId="2" borderId="42" xfId="0" applyNumberFormat="1" applyFont="1" applyFill="1" applyBorder="1" applyAlignment="1">
      <alignment horizontal="right" wrapText="1"/>
    </xf>
    <xf numFmtId="3" fontId="2" fillId="9" borderId="42" xfId="0" applyNumberFormat="1" applyFont="1" applyFill="1" applyBorder="1" applyAlignment="1">
      <alignment horizontal="right" wrapText="1"/>
    </xf>
    <xf numFmtId="3" fontId="17" fillId="2" borderId="42" xfId="0" applyNumberFormat="1" applyFont="1" applyFill="1" applyBorder="1" applyAlignment="1">
      <alignment horizontal="right" wrapText="1"/>
    </xf>
    <xf numFmtId="3" fontId="3" fillId="9" borderId="42" xfId="0" applyNumberFormat="1" applyFont="1" applyFill="1" applyBorder="1" applyAlignment="1">
      <alignment horizontal="right" wrapText="1"/>
    </xf>
    <xf numFmtId="3" fontId="24" fillId="2" borderId="42" xfId="0" applyNumberFormat="1" applyFont="1" applyFill="1" applyBorder="1" applyAlignment="1">
      <alignment horizontal="right" wrapText="1"/>
    </xf>
    <xf numFmtId="3" fontId="18" fillId="6" borderId="42" xfId="0" applyNumberFormat="1" applyFont="1" applyFill="1" applyBorder="1" applyAlignment="1">
      <alignment horizontal="right" wrapText="1"/>
    </xf>
    <xf numFmtId="3" fontId="2" fillId="2" borderId="50" xfId="0" applyNumberFormat="1" applyFont="1" applyFill="1" applyBorder="1" applyAlignment="1">
      <alignment horizontal="right" wrapText="1"/>
    </xf>
    <xf numFmtId="3" fontId="22" fillId="4" borderId="51" xfId="0" applyNumberFormat="1" applyFont="1" applyFill="1" applyBorder="1" applyAlignment="1">
      <alignment horizontal="right" wrapText="1"/>
    </xf>
    <xf numFmtId="0" fontId="0" fillId="0" borderId="45" xfId="0" applyNumberFormat="1" applyBorder="1"/>
    <xf numFmtId="3" fontId="3" fillId="2" borderId="52" xfId="0" applyNumberFormat="1" applyFont="1" applyFill="1" applyBorder="1" applyAlignment="1">
      <alignment horizontal="right" wrapText="1"/>
    </xf>
    <xf numFmtId="0" fontId="0" fillId="10" borderId="11" xfId="0" applyNumberFormat="1" applyFill="1" applyBorder="1"/>
    <xf numFmtId="4" fontId="0" fillId="0" borderId="53" xfId="0" applyNumberFormat="1" applyFill="1" applyBorder="1"/>
    <xf numFmtId="3" fontId="3" fillId="2" borderId="22" xfId="0" applyNumberFormat="1" applyFont="1" applyFill="1" applyBorder="1" applyAlignment="1">
      <alignment horizontal="center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56" xfId="0" applyNumberFormat="1" applyFont="1" applyFill="1" applyBorder="1" applyAlignment="1">
      <alignment horizontal="right" wrapText="1"/>
    </xf>
    <xf numFmtId="3" fontId="3" fillId="9" borderId="22" xfId="0" applyNumberFormat="1" applyFont="1" applyFill="1" applyBorder="1" applyAlignment="1">
      <alignment horizontal="right" wrapText="1"/>
    </xf>
    <xf numFmtId="3" fontId="17" fillId="2" borderId="40" xfId="0" applyNumberFormat="1" applyFont="1" applyFill="1" applyBorder="1" applyAlignment="1">
      <alignment horizontal="right" wrapText="1"/>
    </xf>
    <xf numFmtId="0" fontId="0" fillId="0" borderId="58" xfId="0" applyNumberFormat="1" applyFill="1" applyBorder="1"/>
    <xf numFmtId="0" fontId="0" fillId="0" borderId="57" xfId="0" applyNumberFormat="1" applyFill="1" applyBorder="1"/>
    <xf numFmtId="3" fontId="12" fillId="9" borderId="22" xfId="0" applyNumberFormat="1" applyFont="1" applyFill="1" applyBorder="1" applyAlignment="1">
      <alignment horizontal="right" wrapText="1"/>
    </xf>
    <xf numFmtId="3" fontId="2" fillId="9" borderId="22" xfId="0" applyNumberFormat="1" applyFont="1" applyFill="1" applyBorder="1" applyAlignment="1">
      <alignment horizontal="right" wrapText="1"/>
    </xf>
    <xf numFmtId="3" fontId="25" fillId="2" borderId="22" xfId="0" applyNumberFormat="1" applyFont="1" applyFill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wrapText="1"/>
    </xf>
    <xf numFmtId="3" fontId="25" fillId="2" borderId="40" xfId="0" applyNumberFormat="1" applyFont="1" applyFill="1" applyBorder="1" applyAlignment="1">
      <alignment horizontal="right" wrapText="1"/>
    </xf>
    <xf numFmtId="3" fontId="11" fillId="0" borderId="59" xfId="0" applyNumberFormat="1" applyFont="1" applyFill="1" applyBorder="1"/>
    <xf numFmtId="3" fontId="0" fillId="0" borderId="59" xfId="0" applyNumberFormat="1" applyFill="1" applyBorder="1"/>
    <xf numFmtId="3" fontId="3" fillId="9" borderId="59" xfId="0" applyNumberFormat="1" applyFont="1" applyFill="1" applyBorder="1" applyAlignment="1">
      <alignment horizontal="right" wrapText="1"/>
    </xf>
    <xf numFmtId="3" fontId="12" fillId="9" borderId="59" xfId="0" applyNumberFormat="1" applyFont="1" applyFill="1" applyBorder="1" applyAlignment="1">
      <alignment horizontal="right" wrapText="1"/>
    </xf>
    <xf numFmtId="3" fontId="2" fillId="9" borderId="59" xfId="0" applyNumberFormat="1" applyFont="1" applyFill="1" applyBorder="1" applyAlignment="1">
      <alignment horizontal="right" wrapText="1"/>
    </xf>
    <xf numFmtId="3" fontId="25" fillId="2" borderId="59" xfId="0" applyNumberFormat="1" applyFont="1" applyFill="1" applyBorder="1" applyAlignment="1">
      <alignment horizontal="right" wrapText="1"/>
    </xf>
    <xf numFmtId="3" fontId="3" fillId="0" borderId="59" xfId="0" applyNumberFormat="1" applyFont="1" applyFill="1" applyBorder="1"/>
    <xf numFmtId="3" fontId="2" fillId="2" borderId="59" xfId="0" applyNumberFormat="1" applyFont="1" applyFill="1" applyBorder="1" applyAlignment="1">
      <alignment horizontal="right" wrapText="1"/>
    </xf>
    <xf numFmtId="3" fontId="17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center" wrapText="1"/>
    </xf>
    <xf numFmtId="3" fontId="2" fillId="9" borderId="56" xfId="0" applyNumberFormat="1" applyFont="1" applyFill="1" applyBorder="1" applyAlignment="1">
      <alignment horizontal="right" wrapText="1"/>
    </xf>
    <xf numFmtId="4" fontId="2" fillId="0" borderId="22" xfId="0" applyNumberFormat="1" applyFont="1" applyFill="1" applyBorder="1" applyAlignment="1">
      <alignment horizontal="right" wrapText="1"/>
    </xf>
    <xf numFmtId="3" fontId="9" fillId="2" borderId="22" xfId="0" applyNumberFormat="1" applyFont="1" applyFill="1" applyBorder="1" applyAlignment="1">
      <alignment horizontal="right" wrapText="1"/>
    </xf>
    <xf numFmtId="3" fontId="12" fillId="2" borderId="22" xfId="0" applyNumberFormat="1" applyFont="1" applyFill="1" applyBorder="1" applyAlignment="1">
      <alignment horizontal="right" wrapText="1"/>
    </xf>
    <xf numFmtId="3" fontId="2" fillId="0" borderId="22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/>
    <xf numFmtId="3" fontId="12" fillId="2" borderId="59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 applyAlignment="1">
      <alignment horizontal="right" wrapText="1"/>
    </xf>
    <xf numFmtId="3" fontId="18" fillId="6" borderId="22" xfId="0" applyNumberFormat="1" applyFont="1" applyFill="1" applyBorder="1" applyAlignment="1">
      <alignment horizontal="right" wrapText="1"/>
    </xf>
    <xf numFmtId="3" fontId="2" fillId="2" borderId="60" xfId="0" applyNumberFormat="1" applyFont="1" applyFill="1" applyBorder="1" applyAlignment="1">
      <alignment horizontal="right" wrapText="1"/>
    </xf>
    <xf numFmtId="3" fontId="2" fillId="2" borderId="61" xfId="0" applyNumberFormat="1" applyFont="1" applyFill="1" applyBorder="1" applyAlignment="1">
      <alignment horizontal="right" wrapText="1"/>
    </xf>
    <xf numFmtId="3" fontId="24" fillId="2" borderId="40" xfId="0" applyNumberFormat="1" applyFont="1" applyFill="1" applyBorder="1" applyAlignment="1">
      <alignment horizontal="right" wrapText="1"/>
    </xf>
    <xf numFmtId="3" fontId="18" fillId="6" borderId="59" xfId="0" applyNumberFormat="1" applyFont="1" applyFill="1" applyBorder="1" applyAlignment="1">
      <alignment horizontal="right" wrapText="1"/>
    </xf>
    <xf numFmtId="3" fontId="13" fillId="2" borderId="42" xfId="0" applyNumberFormat="1" applyFont="1" applyFill="1" applyBorder="1" applyAlignment="1">
      <alignment horizontal="right" wrapText="1"/>
    </xf>
    <xf numFmtId="0" fontId="29" fillId="12" borderId="11" xfId="0" applyNumberFormat="1" applyFont="1" applyFill="1" applyBorder="1"/>
    <xf numFmtId="0" fontId="1" fillId="12" borderId="11" xfId="0" applyNumberFormat="1" applyFont="1" applyFill="1" applyBorder="1"/>
    <xf numFmtId="0" fontId="31" fillId="12" borderId="11" xfId="0" applyNumberFormat="1" applyFont="1" applyFill="1" applyBorder="1"/>
    <xf numFmtId="4" fontId="24" fillId="11" borderId="62" xfId="0" applyNumberFormat="1" applyFont="1" applyFill="1" applyBorder="1" applyAlignment="1">
      <alignment horizontal="right" wrapText="1"/>
    </xf>
    <xf numFmtId="0" fontId="0" fillId="12" borderId="63" xfId="0" applyNumberFormat="1" applyFill="1" applyBorder="1"/>
    <xf numFmtId="0" fontId="0" fillId="10" borderId="64" xfId="0" applyNumberFormat="1" applyFill="1" applyBorder="1"/>
    <xf numFmtId="4" fontId="2" fillId="11" borderId="53" xfId="0" applyNumberFormat="1" applyFont="1" applyFill="1" applyBorder="1"/>
    <xf numFmtId="4" fontId="2" fillId="13" borderId="53" xfId="0" applyNumberFormat="1" applyFont="1" applyFill="1" applyBorder="1"/>
    <xf numFmtId="49" fontId="3" fillId="11" borderId="6" xfId="0" applyNumberFormat="1" applyFont="1" applyFill="1" applyBorder="1" applyAlignment="1">
      <alignment horizontal="center" vertical="center" wrapText="1"/>
    </xf>
    <xf numFmtId="49" fontId="3" fillId="13" borderId="6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/>
    <xf numFmtId="3" fontId="33" fillId="2" borderId="21" xfId="0" applyNumberFormat="1" applyFont="1" applyFill="1" applyBorder="1" applyAlignment="1">
      <alignment horizontal="right" wrapText="1"/>
    </xf>
    <xf numFmtId="49" fontId="3" fillId="13" borderId="43" xfId="0" applyNumberFormat="1" applyFont="1" applyFill="1" applyBorder="1" applyAlignment="1">
      <alignment horizontal="center" vertical="center" wrapText="1"/>
    </xf>
    <xf numFmtId="4" fontId="24" fillId="11" borderId="65" xfId="0" applyNumberFormat="1" applyFont="1" applyFill="1" applyBorder="1" applyAlignment="1">
      <alignment horizontal="right" wrapText="1"/>
    </xf>
    <xf numFmtId="4" fontId="24" fillId="11" borderId="66" xfId="0" applyNumberFormat="1" applyFont="1" applyFill="1" applyBorder="1" applyAlignment="1">
      <alignment horizontal="right" wrapText="1"/>
    </xf>
    <xf numFmtId="3" fontId="34" fillId="0" borderId="59" xfId="0" applyNumberFormat="1" applyFont="1" applyFill="1" applyBorder="1"/>
    <xf numFmtId="49" fontId="7" fillId="2" borderId="11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49" fontId="30" fillId="12" borderId="17" xfId="0" applyNumberFormat="1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10" borderId="40" xfId="0" applyNumberFormat="1" applyFont="1" applyFill="1" applyBorder="1" applyAlignment="1">
      <alignment horizontal="center" vertical="center" wrapText="1"/>
    </xf>
    <xf numFmtId="49" fontId="3" fillId="10" borderId="41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49" fontId="3" fillId="10" borderId="21" xfId="0" applyNumberFormat="1" applyFont="1" applyFill="1" applyBorder="1" applyAlignment="1">
      <alignment horizontal="center" vertical="center"/>
    </xf>
    <xf numFmtId="49" fontId="3" fillId="10" borderId="2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49" fontId="3" fillId="10" borderId="54" xfId="0" applyNumberFormat="1" applyFont="1" applyFill="1" applyBorder="1" applyAlignment="1">
      <alignment horizontal="center" vertical="center" wrapText="1"/>
    </xf>
    <xf numFmtId="49" fontId="3" fillId="10" borderId="5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9CC2E5"/>
      <rgbColor rgb="FFF7CAAC"/>
      <rgbColor rgb="FFBDD6EE"/>
      <rgbColor rgb="FFFBE4D5"/>
      <rgbColor rgb="FFDADADA"/>
      <rgbColor rgb="FFD8D8D8"/>
      <rgbColor rgb="FFB4BAC3"/>
      <rgbColor rgb="FFFFFF00"/>
      <rgbColor rgb="FFD9DCE1"/>
      <rgbColor rgb="FFFF0000"/>
      <rgbColor rgb="FF5B9B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B495"/>
  <sheetViews>
    <sheetView showGridLines="0" tabSelected="1" showWhiteSpace="0" zoomScale="80" zoomScaleNormal="80" zoomScaleSheetLayoutView="100" zoomScalePageLayoutView="76" workbookViewId="0">
      <selection sqref="A1:J2"/>
    </sheetView>
  </sheetViews>
  <sheetFormatPr defaultColWidth="8.85546875" defaultRowHeight="15.75" customHeight="1"/>
  <cols>
    <col min="1" max="1" width="11.7109375" style="1" customWidth="1"/>
    <col min="2" max="2" width="54.7109375" style="1" customWidth="1"/>
    <col min="3" max="3" width="15.140625" style="1" customWidth="1"/>
    <col min="4" max="4" width="16" style="1" customWidth="1"/>
    <col min="5" max="5" width="18.85546875" style="1" customWidth="1"/>
    <col min="6" max="6" width="16.7109375" style="1" customWidth="1"/>
    <col min="7" max="7" width="17.28515625" style="1" customWidth="1"/>
    <col min="8" max="9" width="16.28515625" style="1" customWidth="1"/>
    <col min="10" max="10" width="17.140625" style="165" customWidth="1"/>
    <col min="11" max="16" width="16.28515625" style="1" customWidth="1"/>
    <col min="17" max="22" width="8.85546875" style="130" customWidth="1"/>
    <col min="23" max="235" width="8.85546875" style="1" customWidth="1"/>
  </cols>
  <sheetData>
    <row r="1" spans="1:17" ht="18.75" customHeight="1">
      <c r="A1" s="227" t="s">
        <v>425</v>
      </c>
      <c r="B1" s="227"/>
      <c r="C1" s="227"/>
      <c r="D1" s="227"/>
      <c r="E1" s="227"/>
      <c r="F1" s="227"/>
      <c r="G1" s="227"/>
      <c r="H1" s="227"/>
      <c r="I1" s="227"/>
      <c r="J1" s="227"/>
      <c r="K1" s="130"/>
      <c r="L1" s="130"/>
      <c r="M1" s="130"/>
      <c r="N1" s="130"/>
      <c r="O1" s="130"/>
      <c r="P1" s="130"/>
    </row>
    <row r="2" spans="1:17" ht="17.100000000000001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130"/>
      <c r="L2" s="130"/>
      <c r="M2" s="130"/>
      <c r="N2" s="130"/>
      <c r="O2" s="130"/>
      <c r="P2" s="130"/>
    </row>
    <row r="3" spans="1:17" ht="29.25" customHeight="1" thickBot="1">
      <c r="A3" s="226" t="s">
        <v>406</v>
      </c>
      <c r="B3" s="226"/>
      <c r="C3" s="123">
        <v>-845511</v>
      </c>
      <c r="D3" s="124">
        <v>0</v>
      </c>
      <c r="E3" s="124">
        <v>-845511</v>
      </c>
      <c r="F3" s="124">
        <v>0</v>
      </c>
      <c r="G3" s="124">
        <v>0</v>
      </c>
      <c r="H3" s="125">
        <v>0</v>
      </c>
      <c r="I3" s="126">
        <v>0</v>
      </c>
      <c r="J3" s="138">
        <v>0</v>
      </c>
      <c r="K3" s="220">
        <v>25848466</v>
      </c>
      <c r="L3" s="219">
        <v>295917.34000000003</v>
      </c>
      <c r="M3" s="209">
        <v>690833.78</v>
      </c>
      <c r="N3" s="209">
        <v>66</v>
      </c>
      <c r="O3" s="212">
        <f>SUM(K3:N3)</f>
        <v>26835283.120000001</v>
      </c>
      <c r="P3" s="213">
        <f>SUM(J3+O3)</f>
        <v>26835283.120000001</v>
      </c>
      <c r="Q3" s="131"/>
    </row>
    <row r="4" spans="1:17" ht="16.5" hidden="1" customHeight="1">
      <c r="A4" s="3"/>
      <c r="B4" s="4"/>
      <c r="C4" s="5"/>
      <c r="D4" s="6"/>
      <c r="E4" s="7"/>
      <c r="F4" s="7"/>
      <c r="G4" s="7"/>
      <c r="H4" s="7"/>
      <c r="I4" s="7"/>
      <c r="J4" s="139"/>
      <c r="K4" s="9"/>
      <c r="L4" s="9"/>
      <c r="M4" s="9"/>
      <c r="N4" s="9"/>
      <c r="O4" s="9"/>
      <c r="P4" s="7"/>
    </row>
    <row r="5" spans="1:17" ht="16.5" hidden="1" customHeight="1">
      <c r="A5" s="9"/>
      <c r="B5" s="8"/>
      <c r="C5" s="2"/>
      <c r="D5" s="10"/>
      <c r="E5" s="9"/>
      <c r="F5" s="9"/>
      <c r="G5" s="9"/>
      <c r="H5" s="9"/>
      <c r="I5" s="9"/>
      <c r="J5" s="140"/>
      <c r="K5" s="9"/>
      <c r="L5" s="9"/>
      <c r="M5" s="9"/>
      <c r="N5" s="9"/>
      <c r="O5" s="9"/>
      <c r="P5" s="9"/>
    </row>
    <row r="6" spans="1:17" ht="16.5" hidden="1" customHeight="1">
      <c r="A6" s="11"/>
      <c r="B6" s="12"/>
      <c r="C6" s="13"/>
      <c r="D6" s="14"/>
      <c r="E6" s="11"/>
      <c r="F6" s="11"/>
      <c r="G6" s="11"/>
      <c r="H6" s="11"/>
      <c r="I6" s="11"/>
      <c r="J6" s="141"/>
      <c r="K6" s="11"/>
      <c r="L6" s="11"/>
      <c r="M6" s="11"/>
      <c r="N6" s="11"/>
      <c r="O6" s="11"/>
      <c r="P6" s="11"/>
    </row>
    <row r="7" spans="1:17" ht="23.25" customHeight="1">
      <c r="A7" s="233" t="s">
        <v>1</v>
      </c>
      <c r="B7" s="240" t="s">
        <v>0</v>
      </c>
      <c r="C7" s="238" t="s">
        <v>397</v>
      </c>
      <c r="D7" s="239"/>
      <c r="E7" s="239"/>
      <c r="F7" s="239"/>
      <c r="G7" s="239"/>
      <c r="H7" s="239"/>
      <c r="I7" s="239"/>
      <c r="J7" s="239"/>
      <c r="K7" s="207" t="s">
        <v>423</v>
      </c>
      <c r="L7" s="208"/>
      <c r="M7" s="208"/>
      <c r="N7" s="206"/>
      <c r="O7" s="206"/>
      <c r="P7" s="210"/>
    </row>
    <row r="8" spans="1:17" ht="15" customHeight="1">
      <c r="A8" s="234"/>
      <c r="B8" s="241"/>
      <c r="C8" s="243" t="s">
        <v>411</v>
      </c>
      <c r="D8" s="229"/>
      <c r="E8" s="236"/>
      <c r="F8" s="236"/>
      <c r="G8" s="237"/>
      <c r="H8" s="229"/>
      <c r="I8" s="230"/>
      <c r="J8" s="230"/>
      <c r="K8" s="167"/>
      <c r="L8" s="167"/>
      <c r="M8" s="167"/>
      <c r="N8" s="167"/>
      <c r="O8" s="167"/>
      <c r="P8" s="211"/>
    </row>
    <row r="9" spans="1:17" ht="48" customHeight="1" thickBot="1">
      <c r="A9" s="235"/>
      <c r="B9" s="242"/>
      <c r="C9" s="244"/>
      <c r="D9" s="127" t="s">
        <v>383</v>
      </c>
      <c r="E9" s="127" t="s">
        <v>412</v>
      </c>
      <c r="F9" s="127" t="s">
        <v>405</v>
      </c>
      <c r="G9" s="127" t="s">
        <v>408</v>
      </c>
      <c r="H9" s="127" t="s">
        <v>409</v>
      </c>
      <c r="I9" s="127" t="s">
        <v>404</v>
      </c>
      <c r="J9" s="142" t="s">
        <v>385</v>
      </c>
      <c r="K9" s="214" t="s">
        <v>422</v>
      </c>
      <c r="L9" s="214" t="s">
        <v>405</v>
      </c>
      <c r="M9" s="214" t="s">
        <v>408</v>
      </c>
      <c r="N9" s="214" t="s">
        <v>409</v>
      </c>
      <c r="O9" s="214" t="s">
        <v>419</v>
      </c>
      <c r="P9" s="215" t="s">
        <v>420</v>
      </c>
    </row>
    <row r="10" spans="1:17" ht="17.45" customHeight="1">
      <c r="A10" s="15" t="s">
        <v>2</v>
      </c>
      <c r="B10" s="16" t="s">
        <v>3</v>
      </c>
      <c r="C10" s="17" t="s">
        <v>15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43" t="s">
        <v>10</v>
      </c>
      <c r="K10" s="17" t="s">
        <v>414</v>
      </c>
      <c r="L10" s="17" t="s">
        <v>415</v>
      </c>
      <c r="M10" s="17" t="s">
        <v>416</v>
      </c>
      <c r="N10" s="17" t="s">
        <v>417</v>
      </c>
      <c r="O10" s="17" t="s">
        <v>418</v>
      </c>
      <c r="P10" s="17" t="s">
        <v>421</v>
      </c>
    </row>
    <row r="11" spans="1:17" ht="39.950000000000003" customHeight="1">
      <c r="A11" s="18"/>
      <c r="B11" s="70" t="s">
        <v>352</v>
      </c>
      <c r="C11" s="101">
        <f>SUM(C12+C76)</f>
        <v>715543489</v>
      </c>
      <c r="D11" s="101">
        <f t="shared" ref="D11:I11" si="0">SUM(D12+D76)</f>
        <v>2015000</v>
      </c>
      <c r="E11" s="101">
        <f t="shared" si="0"/>
        <v>717558489</v>
      </c>
      <c r="F11" s="101">
        <f t="shared" si="0"/>
        <v>13200000</v>
      </c>
      <c r="G11" s="101">
        <f>SUM(G12)</f>
        <v>20010000</v>
      </c>
      <c r="H11" s="101">
        <f t="shared" si="0"/>
        <v>0</v>
      </c>
      <c r="I11" s="101">
        <f t="shared" si="0"/>
        <v>35565360</v>
      </c>
      <c r="J11" s="144">
        <f t="shared" ref="J11:P11" si="1">SUM(J12+J76)</f>
        <v>786333849</v>
      </c>
      <c r="K11" s="101">
        <f t="shared" si="1"/>
        <v>0</v>
      </c>
      <c r="L11" s="101">
        <f t="shared" si="1"/>
        <v>0</v>
      </c>
      <c r="M11" s="101">
        <f t="shared" si="1"/>
        <v>0</v>
      </c>
      <c r="N11" s="101">
        <f t="shared" si="1"/>
        <v>0</v>
      </c>
      <c r="O11" s="101">
        <f t="shared" si="1"/>
        <v>0</v>
      </c>
      <c r="P11" s="101">
        <f t="shared" si="1"/>
        <v>786333849</v>
      </c>
    </row>
    <row r="12" spans="1:17" ht="33" customHeight="1">
      <c r="A12" s="68">
        <v>700000</v>
      </c>
      <c r="B12" s="69" t="s">
        <v>345</v>
      </c>
      <c r="C12" s="80">
        <f>SUM(C49+C50+C52+C59+C62+C65+C72+C74)</f>
        <v>715543489</v>
      </c>
      <c r="D12" s="80">
        <f>SUM(D49+D50+D52+D59+D62+D65+D72+D74)</f>
        <v>2015000</v>
      </c>
      <c r="E12" s="80">
        <f>SUM(E49+E50+E52+E59+E62+E65+E72+E74)</f>
        <v>717558489</v>
      </c>
      <c r="F12" s="80">
        <f t="shared" ref="F12:I12" si="2">SUM(F49+F50+F52+F59+F62+F65+F72+F74)</f>
        <v>12400000</v>
      </c>
      <c r="G12" s="80">
        <f t="shared" si="2"/>
        <v>20010000</v>
      </c>
      <c r="H12" s="80">
        <f t="shared" si="2"/>
        <v>0</v>
      </c>
      <c r="I12" s="80">
        <f t="shared" si="2"/>
        <v>35565360</v>
      </c>
      <c r="J12" s="145">
        <f t="shared" ref="J12:P12" si="3">SUM(J49+J50+J52+J59+J62+J65+J72+J74)</f>
        <v>785533849</v>
      </c>
      <c r="K12" s="80">
        <f t="shared" si="3"/>
        <v>0</v>
      </c>
      <c r="L12" s="80">
        <f t="shared" si="3"/>
        <v>0</v>
      </c>
      <c r="M12" s="80">
        <f t="shared" si="3"/>
        <v>0</v>
      </c>
      <c r="N12" s="80">
        <f t="shared" si="3"/>
        <v>0</v>
      </c>
      <c r="O12" s="80">
        <f t="shared" si="3"/>
        <v>0</v>
      </c>
      <c r="P12" s="217">
        <f t="shared" si="3"/>
        <v>785533849</v>
      </c>
    </row>
    <row r="13" spans="1:17" ht="20.100000000000001" hidden="1" customHeight="1">
      <c r="A13" s="21">
        <v>710000</v>
      </c>
      <c r="B13" s="19" t="s">
        <v>11</v>
      </c>
      <c r="C13" s="20" t="e">
        <f>SUM(C14+#REF!+#REF!+#REF!+#REF!+#REF!+#REF!+C23)</f>
        <v>#REF!</v>
      </c>
      <c r="D13" s="20" t="e">
        <f>SUM(D14+#REF!+#REF!+#REF!+#REF!+#REF!+#REF!+D23)</f>
        <v>#REF!</v>
      </c>
      <c r="E13" s="20" t="e">
        <f>SUM(E14+#REF!+#REF!+#REF!+#REF!+#REF!+#REF!+E23)</f>
        <v>#REF!</v>
      </c>
      <c r="F13" s="20" t="e">
        <f>SUM(F14+#REF!+#REF!+#REF!+#REF!+#REF!+#REF!+F23)</f>
        <v>#REF!</v>
      </c>
      <c r="G13" s="20" t="e">
        <f>SUM(G14+#REF!+#REF!+#REF!+#REF!+#REF!+#REF!+G23)</f>
        <v>#REF!</v>
      </c>
      <c r="H13" s="20" t="e">
        <f>SUM(H14+#REF!+#REF!+#REF!+#REF!+#REF!+#REF!+H23)</f>
        <v>#REF!</v>
      </c>
      <c r="I13" s="20"/>
      <c r="J13" s="146"/>
      <c r="K13" s="20"/>
      <c r="L13" s="20"/>
      <c r="M13" s="20"/>
      <c r="N13" s="20"/>
      <c r="O13" s="20"/>
      <c r="P13" s="20"/>
    </row>
    <row r="14" spans="1:17" ht="20.100000000000001" hidden="1" customHeight="1">
      <c r="A14" s="21">
        <v>711000</v>
      </c>
      <c r="B14" s="19" t="s">
        <v>12</v>
      </c>
      <c r="C14" s="20" t="e">
        <f>SUM(C15+#REF!+#REF!)</f>
        <v>#REF!</v>
      </c>
      <c r="D14" s="20" t="e">
        <f>SUM(D15+#REF!+#REF!)</f>
        <v>#REF!</v>
      </c>
      <c r="E14" s="20" t="e">
        <f>SUM(E15+#REF!+#REF!)</f>
        <v>#REF!</v>
      </c>
      <c r="F14" s="20" t="e">
        <f>SUM(F15+#REF!+#REF!)</f>
        <v>#REF!</v>
      </c>
      <c r="G14" s="20" t="e">
        <f>SUM(G15+#REF!+#REF!)</f>
        <v>#REF!</v>
      </c>
      <c r="H14" s="20" t="e">
        <f>SUM(H15+#REF!+#REF!)</f>
        <v>#REF!</v>
      </c>
      <c r="I14" s="20"/>
      <c r="J14" s="146"/>
      <c r="K14" s="20"/>
      <c r="L14" s="20"/>
      <c r="M14" s="20"/>
      <c r="N14" s="20"/>
      <c r="O14" s="20"/>
      <c r="P14" s="20"/>
    </row>
    <row r="15" spans="1:17" ht="20.100000000000001" hidden="1" customHeight="1">
      <c r="A15" s="22">
        <v>711100</v>
      </c>
      <c r="B15" s="23" t="s">
        <v>13</v>
      </c>
      <c r="C15" s="24">
        <f>SUM(D15:J15)</f>
        <v>0</v>
      </c>
      <c r="D15" s="24"/>
      <c r="E15" s="24"/>
      <c r="F15" s="24"/>
      <c r="G15" s="24"/>
      <c r="H15" s="24"/>
      <c r="I15" s="24"/>
      <c r="J15" s="147"/>
      <c r="K15" s="24"/>
      <c r="L15" s="24"/>
      <c r="M15" s="24"/>
      <c r="N15" s="24"/>
      <c r="O15" s="24"/>
      <c r="P15" s="24"/>
    </row>
    <row r="16" spans="1:17" ht="15.75" hidden="1" customHeight="1">
      <c r="A16" s="25" t="s">
        <v>3</v>
      </c>
      <c r="B16" s="26" t="s">
        <v>15</v>
      </c>
      <c r="C16" s="27" t="s">
        <v>4</v>
      </c>
      <c r="D16" s="27" t="s">
        <v>5</v>
      </c>
      <c r="E16" s="27" t="s">
        <v>6</v>
      </c>
      <c r="F16" s="27" t="s">
        <v>7</v>
      </c>
      <c r="G16" s="27" t="s">
        <v>8</v>
      </c>
      <c r="H16" s="27" t="s">
        <v>9</v>
      </c>
      <c r="I16" s="27"/>
      <c r="J16" s="148"/>
      <c r="K16" s="27"/>
      <c r="L16" s="27"/>
      <c r="M16" s="27"/>
      <c r="N16" s="27"/>
      <c r="O16" s="27"/>
      <c r="P16" s="27"/>
    </row>
    <row r="17" spans="1:16" ht="20.100000000000001" hidden="1" customHeight="1">
      <c r="A17" s="22">
        <v>717100</v>
      </c>
      <c r="B17" s="28" t="s">
        <v>16</v>
      </c>
      <c r="C17" s="24">
        <f t="shared" ref="C17:C22" si="4">SUM(D17:J17)</f>
        <v>0</v>
      </c>
      <c r="D17" s="24"/>
      <c r="E17" s="24"/>
      <c r="F17" s="24"/>
      <c r="G17" s="24"/>
      <c r="H17" s="24"/>
      <c r="I17" s="24"/>
      <c r="J17" s="147"/>
      <c r="K17" s="24"/>
      <c r="L17" s="24"/>
      <c r="M17" s="24"/>
      <c r="N17" s="24"/>
      <c r="O17" s="24"/>
      <c r="P17" s="24"/>
    </row>
    <row r="18" spans="1:16" ht="20.100000000000001" hidden="1" customHeight="1">
      <c r="A18" s="22">
        <v>717200</v>
      </c>
      <c r="B18" s="28" t="s">
        <v>17</v>
      </c>
      <c r="C18" s="24">
        <f t="shared" si="4"/>
        <v>0</v>
      </c>
      <c r="D18" s="24"/>
      <c r="E18" s="24"/>
      <c r="F18" s="24"/>
      <c r="G18" s="24"/>
      <c r="H18" s="24"/>
      <c r="I18" s="24"/>
      <c r="J18" s="147"/>
      <c r="K18" s="24"/>
      <c r="L18" s="24"/>
      <c r="M18" s="24"/>
      <c r="N18" s="24"/>
      <c r="O18" s="24"/>
      <c r="P18" s="24"/>
    </row>
    <row r="19" spans="1:16" ht="20.100000000000001" hidden="1" customHeight="1">
      <c r="A19" s="22">
        <v>717300</v>
      </c>
      <c r="B19" s="28" t="s">
        <v>18</v>
      </c>
      <c r="C19" s="24">
        <f t="shared" si="4"/>
        <v>0</v>
      </c>
      <c r="D19" s="24"/>
      <c r="E19" s="24"/>
      <c r="F19" s="24"/>
      <c r="G19" s="24"/>
      <c r="H19" s="24"/>
      <c r="I19" s="24"/>
      <c r="J19" s="147"/>
      <c r="K19" s="24"/>
      <c r="L19" s="24"/>
      <c r="M19" s="24"/>
      <c r="N19" s="24"/>
      <c r="O19" s="24"/>
      <c r="P19" s="24"/>
    </row>
    <row r="20" spans="1:16" ht="20.100000000000001" hidden="1" customHeight="1">
      <c r="A20" s="22">
        <v>717400</v>
      </c>
      <c r="B20" s="28" t="s">
        <v>19</v>
      </c>
      <c r="C20" s="24">
        <f t="shared" si="4"/>
        <v>0</v>
      </c>
      <c r="D20" s="24"/>
      <c r="E20" s="24"/>
      <c r="F20" s="24"/>
      <c r="G20" s="24"/>
      <c r="H20" s="24"/>
      <c r="I20" s="24"/>
      <c r="J20" s="147"/>
      <c r="K20" s="24"/>
      <c r="L20" s="24"/>
      <c r="M20" s="24"/>
      <c r="N20" s="24"/>
      <c r="O20" s="24"/>
      <c r="P20" s="24"/>
    </row>
    <row r="21" spans="1:16" ht="20.100000000000001" hidden="1" customHeight="1">
      <c r="A21" s="22">
        <v>717500</v>
      </c>
      <c r="B21" s="28" t="s">
        <v>20</v>
      </c>
      <c r="C21" s="24">
        <f t="shared" si="4"/>
        <v>0</v>
      </c>
      <c r="D21" s="24"/>
      <c r="E21" s="24"/>
      <c r="F21" s="24"/>
      <c r="G21" s="24"/>
      <c r="H21" s="24"/>
      <c r="I21" s="24"/>
      <c r="J21" s="147"/>
      <c r="K21" s="24"/>
      <c r="L21" s="24"/>
      <c r="M21" s="24"/>
      <c r="N21" s="24"/>
      <c r="O21" s="24"/>
      <c r="P21" s="24"/>
    </row>
    <row r="22" spans="1:16" ht="20.100000000000001" hidden="1" customHeight="1">
      <c r="A22" s="22">
        <v>717600</v>
      </c>
      <c r="B22" s="28" t="s">
        <v>21</v>
      </c>
      <c r="C22" s="24">
        <f t="shared" si="4"/>
        <v>0</v>
      </c>
      <c r="D22" s="24"/>
      <c r="E22" s="24"/>
      <c r="F22" s="24"/>
      <c r="G22" s="24"/>
      <c r="H22" s="24"/>
      <c r="I22" s="24"/>
      <c r="J22" s="147"/>
      <c r="K22" s="24"/>
      <c r="L22" s="24"/>
      <c r="M22" s="24"/>
      <c r="N22" s="24"/>
      <c r="O22" s="24"/>
      <c r="P22" s="24"/>
    </row>
    <row r="23" spans="1:16" ht="39.950000000000003" hidden="1" customHeight="1">
      <c r="A23" s="21">
        <v>719000</v>
      </c>
      <c r="B23" s="19" t="s">
        <v>22</v>
      </c>
      <c r="C23" s="20">
        <f t="shared" ref="C23:H23" si="5">SUM(C24:C29)</f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0"/>
      <c r="J23" s="146"/>
      <c r="K23" s="20"/>
      <c r="L23" s="20"/>
      <c r="M23" s="20"/>
      <c r="N23" s="20"/>
      <c r="O23" s="20"/>
      <c r="P23" s="20"/>
    </row>
    <row r="24" spans="1:16" ht="20.100000000000001" hidden="1" customHeight="1">
      <c r="A24" s="22">
        <v>719100</v>
      </c>
      <c r="B24" s="28" t="s">
        <v>23</v>
      </c>
      <c r="C24" s="24">
        <f t="shared" ref="C24:C29" si="6">SUM(D24:J24)</f>
        <v>0</v>
      </c>
      <c r="D24" s="24"/>
      <c r="E24" s="24"/>
      <c r="F24" s="24"/>
      <c r="G24" s="24"/>
      <c r="H24" s="24"/>
      <c r="I24" s="24"/>
      <c r="J24" s="147"/>
      <c r="K24" s="24"/>
      <c r="L24" s="24"/>
      <c r="M24" s="24"/>
      <c r="N24" s="24"/>
      <c r="O24" s="24"/>
      <c r="P24" s="24"/>
    </row>
    <row r="25" spans="1:16" ht="20.100000000000001" hidden="1" customHeight="1">
      <c r="A25" s="22">
        <v>719200</v>
      </c>
      <c r="B25" s="28" t="s">
        <v>24</v>
      </c>
      <c r="C25" s="24">
        <f t="shared" si="6"/>
        <v>0</v>
      </c>
      <c r="D25" s="24"/>
      <c r="E25" s="24"/>
      <c r="F25" s="24"/>
      <c r="G25" s="24"/>
      <c r="H25" s="24"/>
      <c r="I25" s="24"/>
      <c r="J25" s="147"/>
      <c r="K25" s="24"/>
      <c r="L25" s="24"/>
      <c r="M25" s="24"/>
      <c r="N25" s="24"/>
      <c r="O25" s="24"/>
      <c r="P25" s="24"/>
    </row>
    <row r="26" spans="1:16" ht="20.100000000000001" hidden="1" customHeight="1">
      <c r="A26" s="22">
        <v>719300</v>
      </c>
      <c r="B26" s="28" t="s">
        <v>25</v>
      </c>
      <c r="C26" s="24">
        <f t="shared" si="6"/>
        <v>0</v>
      </c>
      <c r="D26" s="24"/>
      <c r="E26" s="24"/>
      <c r="F26" s="24"/>
      <c r="G26" s="24"/>
      <c r="H26" s="24"/>
      <c r="I26" s="24"/>
      <c r="J26" s="147"/>
      <c r="K26" s="24"/>
      <c r="L26" s="24"/>
      <c r="M26" s="24"/>
      <c r="N26" s="24"/>
      <c r="O26" s="24"/>
      <c r="P26" s="24"/>
    </row>
    <row r="27" spans="1:16" ht="20.100000000000001" hidden="1" customHeight="1">
      <c r="A27" s="22">
        <v>719400</v>
      </c>
      <c r="B27" s="28" t="s">
        <v>26</v>
      </c>
      <c r="C27" s="24">
        <f t="shared" si="6"/>
        <v>0</v>
      </c>
      <c r="D27" s="24"/>
      <c r="E27" s="24"/>
      <c r="F27" s="24"/>
      <c r="G27" s="24"/>
      <c r="H27" s="24"/>
      <c r="I27" s="24"/>
      <c r="J27" s="147"/>
      <c r="K27" s="24"/>
      <c r="L27" s="24"/>
      <c r="M27" s="24"/>
      <c r="N27" s="24"/>
      <c r="O27" s="24"/>
      <c r="P27" s="24"/>
    </row>
    <row r="28" spans="1:16" ht="20.100000000000001" hidden="1" customHeight="1">
      <c r="A28" s="22">
        <v>719500</v>
      </c>
      <c r="B28" s="28" t="s">
        <v>27</v>
      </c>
      <c r="C28" s="24">
        <f t="shared" si="6"/>
        <v>0</v>
      </c>
      <c r="D28" s="24"/>
      <c r="E28" s="24"/>
      <c r="F28" s="24"/>
      <c r="G28" s="24"/>
      <c r="H28" s="24"/>
      <c r="I28" s="24"/>
      <c r="J28" s="147"/>
      <c r="K28" s="24"/>
      <c r="L28" s="24"/>
      <c r="M28" s="24"/>
      <c r="N28" s="24"/>
      <c r="O28" s="24"/>
      <c r="P28" s="24"/>
    </row>
    <row r="29" spans="1:16" ht="20.100000000000001" hidden="1" customHeight="1">
      <c r="A29" s="22">
        <v>719600</v>
      </c>
      <c r="B29" s="28" t="s">
        <v>28</v>
      </c>
      <c r="C29" s="24">
        <f t="shared" si="6"/>
        <v>0</v>
      </c>
      <c r="D29" s="24"/>
      <c r="E29" s="24"/>
      <c r="F29" s="24"/>
      <c r="G29" s="24"/>
      <c r="H29" s="24"/>
      <c r="I29" s="24"/>
      <c r="J29" s="147"/>
      <c r="K29" s="24"/>
      <c r="L29" s="24"/>
      <c r="M29" s="24"/>
      <c r="N29" s="24"/>
      <c r="O29" s="24"/>
      <c r="P29" s="24"/>
    </row>
    <row r="30" spans="1:16" ht="20.100000000000001" hidden="1" customHeight="1">
      <c r="A30" s="21">
        <v>720000</v>
      </c>
      <c r="B30" s="19" t="s">
        <v>29</v>
      </c>
      <c r="C30" s="20">
        <f t="shared" ref="C30:H30" si="7">SUM(C31+C36)</f>
        <v>0</v>
      </c>
      <c r="D30" s="20">
        <f t="shared" si="7"/>
        <v>0</v>
      </c>
      <c r="E30" s="20">
        <f t="shared" si="7"/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/>
      <c r="J30" s="146"/>
      <c r="K30" s="20"/>
      <c r="L30" s="20"/>
      <c r="M30" s="20"/>
      <c r="N30" s="20"/>
      <c r="O30" s="20"/>
      <c r="P30" s="20"/>
    </row>
    <row r="31" spans="1:16" ht="20.100000000000001" hidden="1" customHeight="1">
      <c r="A31" s="21">
        <v>721000</v>
      </c>
      <c r="B31" s="19" t="s">
        <v>30</v>
      </c>
      <c r="C31" s="20">
        <f t="shared" ref="C31:H31" si="8">SUM(C32:C35)</f>
        <v>0</v>
      </c>
      <c r="D31" s="20">
        <f t="shared" si="8"/>
        <v>0</v>
      </c>
      <c r="E31" s="20">
        <f t="shared" si="8"/>
        <v>0</v>
      </c>
      <c r="F31" s="20">
        <f t="shared" si="8"/>
        <v>0</v>
      </c>
      <c r="G31" s="20">
        <f t="shared" si="8"/>
        <v>0</v>
      </c>
      <c r="H31" s="20">
        <f t="shared" si="8"/>
        <v>0</v>
      </c>
      <c r="I31" s="20"/>
      <c r="J31" s="146"/>
      <c r="K31" s="20"/>
      <c r="L31" s="20"/>
      <c r="M31" s="20"/>
      <c r="N31" s="20"/>
      <c r="O31" s="20"/>
      <c r="P31" s="20"/>
    </row>
    <row r="32" spans="1:16" ht="20.100000000000001" hidden="1" customHeight="1">
      <c r="A32" s="22">
        <v>721100</v>
      </c>
      <c r="B32" s="23" t="s">
        <v>31</v>
      </c>
      <c r="C32" s="24">
        <f>SUM(D32:J32)</f>
        <v>0</v>
      </c>
      <c r="D32" s="24"/>
      <c r="E32" s="24"/>
      <c r="F32" s="24"/>
      <c r="G32" s="24"/>
      <c r="H32" s="24"/>
      <c r="I32" s="24"/>
      <c r="J32" s="147"/>
      <c r="K32" s="24"/>
      <c r="L32" s="24"/>
      <c r="M32" s="24"/>
      <c r="N32" s="24"/>
      <c r="O32" s="24"/>
      <c r="P32" s="24"/>
    </row>
    <row r="33" spans="1:16" ht="20.100000000000001" hidden="1" customHeight="1">
      <c r="A33" s="22">
        <v>721200</v>
      </c>
      <c r="B33" s="23" t="s">
        <v>32</v>
      </c>
      <c r="C33" s="24">
        <f>SUM(D33:J33)</f>
        <v>0</v>
      </c>
      <c r="D33" s="24"/>
      <c r="E33" s="24"/>
      <c r="F33" s="24"/>
      <c r="G33" s="24"/>
      <c r="H33" s="24"/>
      <c r="I33" s="24"/>
      <c r="J33" s="147"/>
      <c r="K33" s="24"/>
      <c r="L33" s="24"/>
      <c r="M33" s="24"/>
      <c r="N33" s="24"/>
      <c r="O33" s="24"/>
      <c r="P33" s="24"/>
    </row>
    <row r="34" spans="1:16" ht="39.950000000000003" hidden="1" customHeight="1">
      <c r="A34" s="22">
        <v>721300</v>
      </c>
      <c r="B34" s="23" t="s">
        <v>33</v>
      </c>
      <c r="C34" s="24">
        <f>SUM(D34:J34)</f>
        <v>0</v>
      </c>
      <c r="D34" s="24"/>
      <c r="E34" s="24"/>
      <c r="F34" s="24"/>
      <c r="G34" s="24"/>
      <c r="H34" s="24"/>
      <c r="I34" s="24"/>
      <c r="J34" s="147"/>
      <c r="K34" s="24"/>
      <c r="L34" s="24"/>
      <c r="M34" s="24"/>
      <c r="N34" s="24"/>
      <c r="O34" s="24"/>
      <c r="P34" s="24"/>
    </row>
    <row r="35" spans="1:16" ht="20.100000000000001" hidden="1" customHeight="1">
      <c r="A35" s="22">
        <v>721400</v>
      </c>
      <c r="B35" s="23" t="s">
        <v>34</v>
      </c>
      <c r="C35" s="24">
        <f>SUM(D35:J35)</f>
        <v>0</v>
      </c>
      <c r="D35" s="24"/>
      <c r="E35" s="24"/>
      <c r="F35" s="24"/>
      <c r="G35" s="24"/>
      <c r="H35" s="24"/>
      <c r="I35" s="24"/>
      <c r="J35" s="147"/>
      <c r="K35" s="24"/>
      <c r="L35" s="24"/>
      <c r="M35" s="24"/>
      <c r="N35" s="24"/>
      <c r="O35" s="24"/>
      <c r="P35" s="24"/>
    </row>
    <row r="36" spans="1:16" ht="20.100000000000001" hidden="1" customHeight="1">
      <c r="A36" s="21">
        <v>722000</v>
      </c>
      <c r="B36" s="19" t="s">
        <v>35</v>
      </c>
      <c r="C36" s="20">
        <f t="shared" ref="C36:H36" si="9">SUM(C37:C39)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  <c r="I36" s="20"/>
      <c r="J36" s="146"/>
      <c r="K36" s="20"/>
      <c r="L36" s="20"/>
      <c r="M36" s="20"/>
      <c r="N36" s="20"/>
      <c r="O36" s="20"/>
      <c r="P36" s="20"/>
    </row>
    <row r="37" spans="1:16" ht="20.100000000000001" hidden="1" customHeight="1">
      <c r="A37" s="22">
        <v>722100</v>
      </c>
      <c r="B37" s="23" t="s">
        <v>36</v>
      </c>
      <c r="C37" s="24">
        <f>SUM(D37:J37)</f>
        <v>0</v>
      </c>
      <c r="D37" s="24"/>
      <c r="E37" s="24"/>
      <c r="F37" s="24"/>
      <c r="G37" s="24"/>
      <c r="H37" s="24"/>
      <c r="I37" s="24"/>
      <c r="J37" s="147"/>
      <c r="K37" s="24"/>
      <c r="L37" s="24"/>
      <c r="M37" s="24"/>
      <c r="N37" s="24"/>
      <c r="O37" s="24"/>
      <c r="P37" s="24"/>
    </row>
    <row r="38" spans="1:16" ht="20.100000000000001" hidden="1" customHeight="1">
      <c r="A38" s="22">
        <v>722200</v>
      </c>
      <c r="B38" s="23" t="s">
        <v>37</v>
      </c>
      <c r="C38" s="24">
        <f>SUM(D38:J38)</f>
        <v>0</v>
      </c>
      <c r="D38" s="24"/>
      <c r="E38" s="24"/>
      <c r="F38" s="24"/>
      <c r="G38" s="24"/>
      <c r="H38" s="24"/>
      <c r="I38" s="24"/>
      <c r="J38" s="147"/>
      <c r="K38" s="24"/>
      <c r="L38" s="24"/>
      <c r="M38" s="24"/>
      <c r="N38" s="24"/>
      <c r="O38" s="24"/>
      <c r="P38" s="24"/>
    </row>
    <row r="39" spans="1:16" ht="20.100000000000001" hidden="1" customHeight="1">
      <c r="A39" s="22">
        <v>722300</v>
      </c>
      <c r="B39" s="23" t="s">
        <v>38</v>
      </c>
      <c r="C39" s="24">
        <f>SUM(D39:J39)</f>
        <v>0</v>
      </c>
      <c r="D39" s="24"/>
      <c r="E39" s="24"/>
      <c r="F39" s="24"/>
      <c r="G39" s="24"/>
      <c r="H39" s="24"/>
      <c r="I39" s="24"/>
      <c r="J39" s="147"/>
      <c r="K39" s="24"/>
      <c r="L39" s="24"/>
      <c r="M39" s="24"/>
      <c r="N39" s="24"/>
      <c r="O39" s="24"/>
      <c r="P39" s="24"/>
    </row>
    <row r="40" spans="1:16" ht="15.75" hidden="1" customHeight="1">
      <c r="A40" s="25" t="s">
        <v>3</v>
      </c>
      <c r="B40" s="26" t="s">
        <v>15</v>
      </c>
      <c r="C40" s="29">
        <v>4</v>
      </c>
      <c r="D40" s="29">
        <v>5</v>
      </c>
      <c r="E40" s="29">
        <v>6</v>
      </c>
      <c r="F40" s="29">
        <v>7</v>
      </c>
      <c r="G40" s="29">
        <v>8</v>
      </c>
      <c r="H40" s="29">
        <v>9</v>
      </c>
      <c r="I40" s="29"/>
      <c r="J40" s="149"/>
      <c r="K40" s="29"/>
      <c r="L40" s="29"/>
      <c r="M40" s="29"/>
      <c r="N40" s="29"/>
      <c r="O40" s="29"/>
      <c r="P40" s="29"/>
    </row>
    <row r="41" spans="1:16" ht="20.100000000000001" hidden="1" customHeight="1">
      <c r="A41" s="21">
        <v>731000</v>
      </c>
      <c r="B41" s="19" t="s">
        <v>39</v>
      </c>
      <c r="C41" s="20">
        <f t="shared" ref="C41:H41" si="10">SUM(C42:C43)</f>
        <v>0</v>
      </c>
      <c r="D41" s="20">
        <f t="shared" si="10"/>
        <v>0</v>
      </c>
      <c r="E41" s="20">
        <f t="shared" si="10"/>
        <v>0</v>
      </c>
      <c r="F41" s="20">
        <f t="shared" si="10"/>
        <v>0</v>
      </c>
      <c r="G41" s="20">
        <f t="shared" si="10"/>
        <v>0</v>
      </c>
      <c r="H41" s="20">
        <f t="shared" si="10"/>
        <v>0</v>
      </c>
      <c r="I41" s="20"/>
      <c r="J41" s="146"/>
      <c r="K41" s="20"/>
      <c r="L41" s="20"/>
      <c r="M41" s="20"/>
      <c r="N41" s="20"/>
      <c r="O41" s="20"/>
      <c r="P41" s="20"/>
    </row>
    <row r="42" spans="1:16" ht="20.100000000000001" hidden="1" customHeight="1">
      <c r="A42" s="22">
        <v>731100</v>
      </c>
      <c r="B42" s="28" t="s">
        <v>40</v>
      </c>
      <c r="C42" s="24">
        <f>SUM(D42:J42)</f>
        <v>0</v>
      </c>
      <c r="D42" s="24"/>
      <c r="E42" s="24"/>
      <c r="F42" s="24"/>
      <c r="G42" s="24"/>
      <c r="H42" s="24"/>
      <c r="I42" s="24"/>
      <c r="J42" s="147"/>
      <c r="K42" s="24"/>
      <c r="L42" s="24"/>
      <c r="M42" s="24"/>
      <c r="N42" s="24"/>
      <c r="O42" s="24"/>
      <c r="P42" s="24"/>
    </row>
    <row r="43" spans="1:16" ht="20.100000000000001" hidden="1" customHeight="1">
      <c r="A43" s="22">
        <v>731200</v>
      </c>
      <c r="B43" s="28" t="s">
        <v>41</v>
      </c>
      <c r="C43" s="24">
        <f>SUM(D43:J43)</f>
        <v>0</v>
      </c>
      <c r="D43" s="24"/>
      <c r="E43" s="24"/>
      <c r="F43" s="24"/>
      <c r="G43" s="24"/>
      <c r="H43" s="24"/>
      <c r="I43" s="24"/>
      <c r="J43" s="147"/>
      <c r="K43" s="24"/>
      <c r="L43" s="24"/>
      <c r="M43" s="24"/>
      <c r="N43" s="24"/>
      <c r="O43" s="24"/>
      <c r="P43" s="24"/>
    </row>
    <row r="44" spans="1:16" ht="20.100000000000001" hidden="1" customHeight="1">
      <c r="A44" s="21">
        <v>732000</v>
      </c>
      <c r="B44" s="19" t="s">
        <v>42</v>
      </c>
      <c r="C44" s="20">
        <f t="shared" ref="C44:H44" si="11">SUM(C45:C48)</f>
        <v>0</v>
      </c>
      <c r="D44" s="20">
        <f t="shared" si="11"/>
        <v>0</v>
      </c>
      <c r="E44" s="20">
        <f t="shared" si="11"/>
        <v>0</v>
      </c>
      <c r="F44" s="20">
        <f t="shared" si="11"/>
        <v>0</v>
      </c>
      <c r="G44" s="20">
        <f t="shared" si="11"/>
        <v>0</v>
      </c>
      <c r="H44" s="20">
        <f t="shared" si="11"/>
        <v>0</v>
      </c>
      <c r="I44" s="20"/>
      <c r="J44" s="146"/>
      <c r="K44" s="20"/>
      <c r="L44" s="20"/>
      <c r="M44" s="20"/>
      <c r="N44" s="20"/>
      <c r="O44" s="20"/>
      <c r="P44" s="20"/>
    </row>
    <row r="45" spans="1:16" ht="20.100000000000001" hidden="1" customHeight="1">
      <c r="A45" s="22">
        <v>732100</v>
      </c>
      <c r="B45" s="28" t="s">
        <v>43</v>
      </c>
      <c r="C45" s="24">
        <f>SUM(D45:J45)</f>
        <v>0</v>
      </c>
      <c r="D45" s="24"/>
      <c r="E45" s="24"/>
      <c r="F45" s="24"/>
      <c r="G45" s="24"/>
      <c r="H45" s="24"/>
      <c r="I45" s="24"/>
      <c r="J45" s="147"/>
      <c r="K45" s="24"/>
      <c r="L45" s="24"/>
      <c r="M45" s="24"/>
      <c r="N45" s="24"/>
      <c r="O45" s="24"/>
      <c r="P45" s="24"/>
    </row>
    <row r="46" spans="1:16" ht="20.100000000000001" hidden="1" customHeight="1">
      <c r="A46" s="22">
        <v>732200</v>
      </c>
      <c r="B46" s="28" t="s">
        <v>44</v>
      </c>
      <c r="C46" s="24">
        <f>SUM(D46:J46)</f>
        <v>0</v>
      </c>
      <c r="D46" s="24"/>
      <c r="E46" s="24"/>
      <c r="F46" s="24"/>
      <c r="G46" s="24"/>
      <c r="H46" s="24"/>
      <c r="I46" s="24"/>
      <c r="J46" s="147"/>
      <c r="K46" s="24"/>
      <c r="L46" s="24"/>
      <c r="M46" s="24"/>
      <c r="N46" s="24"/>
      <c r="O46" s="24"/>
      <c r="P46" s="24"/>
    </row>
    <row r="47" spans="1:16" ht="20.100000000000001" hidden="1" customHeight="1">
      <c r="A47" s="22">
        <v>732300</v>
      </c>
      <c r="B47" s="28" t="s">
        <v>45</v>
      </c>
      <c r="C47" s="24">
        <f>SUM(D47:J47)</f>
        <v>0</v>
      </c>
      <c r="D47" s="24"/>
      <c r="E47" s="24"/>
      <c r="F47" s="24"/>
      <c r="G47" s="24"/>
      <c r="H47" s="24"/>
      <c r="I47" s="24"/>
      <c r="J47" s="147"/>
      <c r="K47" s="24"/>
      <c r="L47" s="24"/>
      <c r="M47" s="24"/>
      <c r="N47" s="24"/>
      <c r="O47" s="24"/>
      <c r="P47" s="24"/>
    </row>
    <row r="48" spans="1:16" ht="20.100000000000001" hidden="1" customHeight="1">
      <c r="A48" s="22">
        <v>732400</v>
      </c>
      <c r="B48" s="28" t="s">
        <v>46</v>
      </c>
      <c r="C48" s="24">
        <f>SUM(D48:J48)</f>
        <v>0</v>
      </c>
      <c r="D48" s="24"/>
      <c r="E48" s="24"/>
      <c r="F48" s="24"/>
      <c r="G48" s="24"/>
      <c r="H48" s="24"/>
      <c r="I48" s="24"/>
      <c r="J48" s="147"/>
      <c r="K48" s="24"/>
      <c r="L48" s="24"/>
      <c r="M48" s="24"/>
      <c r="N48" s="24"/>
      <c r="O48" s="24"/>
      <c r="P48" s="24"/>
    </row>
    <row r="49" spans="1:16" ht="20.100000000000001" customHeight="1">
      <c r="A49" s="65">
        <v>733100</v>
      </c>
      <c r="B49" s="66" t="s">
        <v>47</v>
      </c>
      <c r="C49" s="67">
        <v>0</v>
      </c>
      <c r="D49" s="67">
        <v>0</v>
      </c>
      <c r="E49" s="20">
        <f t="shared" ref="E49:E50" si="12">SUM(C49:D49)</f>
        <v>0</v>
      </c>
      <c r="F49" s="67">
        <v>0</v>
      </c>
      <c r="G49" s="67">
        <v>17000000</v>
      </c>
      <c r="H49" s="67">
        <v>0</v>
      </c>
      <c r="I49" s="67">
        <v>7354560</v>
      </c>
      <c r="J49" s="150">
        <f>SUM(E49:I49)</f>
        <v>24354560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168">
        <f t="shared" ref="P49:P76" si="13">SUM(J49+O49)</f>
        <v>24354560</v>
      </c>
    </row>
    <row r="50" spans="1:16" ht="20.100000000000001" customHeight="1">
      <c r="A50" s="65">
        <v>733200</v>
      </c>
      <c r="B50" s="66" t="s">
        <v>48</v>
      </c>
      <c r="C50" s="67">
        <v>0</v>
      </c>
      <c r="D50" s="67">
        <v>0</v>
      </c>
      <c r="E50" s="20">
        <f t="shared" si="12"/>
        <v>0</v>
      </c>
      <c r="F50" s="67"/>
      <c r="G50" s="67">
        <v>3010000</v>
      </c>
      <c r="H50" s="67">
        <v>0</v>
      </c>
      <c r="I50" s="67">
        <v>28210800</v>
      </c>
      <c r="J50" s="150">
        <f t="shared" ref="J50:J76" si="14">SUM(E50:I50)</f>
        <v>31220800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168">
        <f t="shared" si="13"/>
        <v>31220800</v>
      </c>
    </row>
    <row r="51" spans="1:16" ht="20.100000000000001" hidden="1" customHeight="1">
      <c r="A51" s="22">
        <v>733261</v>
      </c>
      <c r="B51" s="28" t="s">
        <v>48</v>
      </c>
      <c r="C51" s="24">
        <v>0</v>
      </c>
      <c r="D51" s="24">
        <v>0</v>
      </c>
      <c r="E51" s="100">
        <v>0</v>
      </c>
      <c r="F51" s="24">
        <v>0</v>
      </c>
      <c r="G51" s="24">
        <v>0</v>
      </c>
      <c r="H51" s="24">
        <v>0</v>
      </c>
      <c r="I51" s="24">
        <v>35580000</v>
      </c>
      <c r="J51" s="150">
        <f t="shared" si="14"/>
        <v>35580000</v>
      </c>
      <c r="K51" s="24">
        <v>35580000</v>
      </c>
      <c r="L51" s="24">
        <v>35580000</v>
      </c>
      <c r="M51" s="24">
        <v>35580000</v>
      </c>
      <c r="N51" s="24">
        <v>35580000</v>
      </c>
      <c r="O51" s="24">
        <v>35580000</v>
      </c>
      <c r="P51" s="168">
        <f t="shared" si="13"/>
        <v>71160000</v>
      </c>
    </row>
    <row r="52" spans="1:16" ht="20.100000000000001" customHeight="1">
      <c r="A52" s="21">
        <v>741400</v>
      </c>
      <c r="B52" s="66" t="s">
        <v>346</v>
      </c>
      <c r="C52" s="20">
        <v>1700000</v>
      </c>
      <c r="D52" s="20">
        <v>0</v>
      </c>
      <c r="E52" s="20">
        <f>SUM(C52:D52)</f>
        <v>1700000</v>
      </c>
      <c r="F52" s="20">
        <v>0</v>
      </c>
      <c r="G52" s="20">
        <v>0</v>
      </c>
      <c r="H52" s="20">
        <v>0</v>
      </c>
      <c r="I52" s="20">
        <v>0</v>
      </c>
      <c r="J52" s="150">
        <f t="shared" si="14"/>
        <v>1700000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68">
        <f t="shared" si="13"/>
        <v>1700000</v>
      </c>
    </row>
    <row r="53" spans="1:16" ht="20.100000000000001" hidden="1" customHeight="1">
      <c r="A53" s="22">
        <v>741100</v>
      </c>
      <c r="B53" s="28" t="s">
        <v>49</v>
      </c>
      <c r="C53" s="24">
        <f>SUM(D53:J53)</f>
        <v>0</v>
      </c>
      <c r="D53" s="24"/>
      <c r="E53" s="24"/>
      <c r="F53" s="24"/>
      <c r="G53" s="24"/>
      <c r="H53" s="24"/>
      <c r="I53" s="24"/>
      <c r="J53" s="150">
        <f t="shared" si="14"/>
        <v>0</v>
      </c>
      <c r="K53" s="24"/>
      <c r="L53" s="24"/>
      <c r="M53" s="24"/>
      <c r="N53" s="24"/>
      <c r="O53" s="24"/>
      <c r="P53" s="168">
        <f t="shared" si="13"/>
        <v>0</v>
      </c>
    </row>
    <row r="54" spans="1:16" ht="20.100000000000001" hidden="1" customHeight="1">
      <c r="A54" s="22">
        <v>741200</v>
      </c>
      <c r="B54" s="28" t="s">
        <v>50</v>
      </c>
      <c r="C54" s="24">
        <f>SUM(D54:J54)</f>
        <v>0</v>
      </c>
      <c r="D54" s="24"/>
      <c r="E54" s="24"/>
      <c r="F54" s="24"/>
      <c r="G54" s="24"/>
      <c r="H54" s="24"/>
      <c r="I54" s="24"/>
      <c r="J54" s="150">
        <f t="shared" si="14"/>
        <v>0</v>
      </c>
      <c r="K54" s="24"/>
      <c r="L54" s="24"/>
      <c r="M54" s="24"/>
      <c r="N54" s="24"/>
      <c r="O54" s="24"/>
      <c r="P54" s="168">
        <f t="shared" si="13"/>
        <v>0</v>
      </c>
    </row>
    <row r="55" spans="1:16" ht="20.100000000000001" hidden="1" customHeight="1">
      <c r="A55" s="22">
        <v>741300</v>
      </c>
      <c r="B55" s="28" t="s">
        <v>51</v>
      </c>
      <c r="C55" s="24">
        <f>SUM(D55:J55)</f>
        <v>0</v>
      </c>
      <c r="D55" s="24"/>
      <c r="E55" s="24"/>
      <c r="F55" s="24"/>
      <c r="G55" s="24"/>
      <c r="H55" s="24"/>
      <c r="I55" s="24"/>
      <c r="J55" s="150">
        <f t="shared" si="14"/>
        <v>0</v>
      </c>
      <c r="K55" s="24"/>
      <c r="L55" s="24"/>
      <c r="M55" s="24"/>
      <c r="N55" s="24"/>
      <c r="O55" s="24"/>
      <c r="P55" s="168">
        <f t="shared" si="13"/>
        <v>0</v>
      </c>
    </row>
    <row r="56" spans="1:16" ht="20.100000000000001" hidden="1" customHeight="1">
      <c r="A56" s="22">
        <v>741411</v>
      </c>
      <c r="B56" s="28" t="s">
        <v>52</v>
      </c>
      <c r="C56" s="24">
        <v>1800000</v>
      </c>
      <c r="D56" s="24">
        <v>0</v>
      </c>
      <c r="E56" s="60">
        <f>SUM(C56:D56)</f>
        <v>1800000</v>
      </c>
      <c r="F56" s="24">
        <v>0</v>
      </c>
      <c r="G56" s="24">
        <v>0</v>
      </c>
      <c r="H56" s="24">
        <v>0</v>
      </c>
      <c r="I56" s="24">
        <v>0</v>
      </c>
      <c r="J56" s="150">
        <f t="shared" si="14"/>
        <v>1800000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68">
        <f t="shared" si="13"/>
        <v>1800000</v>
      </c>
    </row>
    <row r="57" spans="1:16" ht="20.100000000000001" hidden="1" customHeight="1">
      <c r="A57" s="22">
        <v>741500</v>
      </c>
      <c r="B57" s="23" t="s">
        <v>53</v>
      </c>
      <c r="C57" s="24">
        <f>SUM(D57:J57)</f>
        <v>0</v>
      </c>
      <c r="D57" s="24"/>
      <c r="E57" s="24"/>
      <c r="F57" s="24"/>
      <c r="G57" s="24"/>
      <c r="H57" s="24"/>
      <c r="I57" s="24"/>
      <c r="J57" s="150">
        <f t="shared" si="14"/>
        <v>0</v>
      </c>
      <c r="K57" s="24"/>
      <c r="L57" s="24"/>
      <c r="M57" s="24"/>
      <c r="N57" s="24"/>
      <c r="O57" s="24"/>
      <c r="P57" s="168">
        <f t="shared" si="13"/>
        <v>0</v>
      </c>
    </row>
    <row r="58" spans="1:16" ht="20.100000000000001" hidden="1" customHeight="1">
      <c r="A58" s="22">
        <v>741600</v>
      </c>
      <c r="B58" s="23" t="s">
        <v>54</v>
      </c>
      <c r="C58" s="24">
        <f>SUM(D58:J58)</f>
        <v>0</v>
      </c>
      <c r="D58" s="24"/>
      <c r="E58" s="24"/>
      <c r="F58" s="24"/>
      <c r="G58" s="24"/>
      <c r="H58" s="24"/>
      <c r="I58" s="24"/>
      <c r="J58" s="150">
        <f t="shared" si="14"/>
        <v>0</v>
      </c>
      <c r="K58" s="24"/>
      <c r="L58" s="24"/>
      <c r="M58" s="24"/>
      <c r="N58" s="24"/>
      <c r="O58" s="24"/>
      <c r="P58" s="168">
        <f t="shared" si="13"/>
        <v>0</v>
      </c>
    </row>
    <row r="59" spans="1:16" ht="20.100000000000001" customHeight="1">
      <c r="A59" s="21">
        <v>7421000</v>
      </c>
      <c r="B59" s="66" t="s">
        <v>347</v>
      </c>
      <c r="C59" s="20">
        <v>0</v>
      </c>
      <c r="D59" s="20">
        <v>0</v>
      </c>
      <c r="E59" s="20">
        <f t="shared" ref="E59:E76" si="15">SUM(C59:D59)</f>
        <v>0</v>
      </c>
      <c r="F59" s="20">
        <v>12400000</v>
      </c>
      <c r="G59" s="20">
        <v>0</v>
      </c>
      <c r="H59" s="20">
        <v>0</v>
      </c>
      <c r="I59" s="20">
        <v>0</v>
      </c>
      <c r="J59" s="150">
        <f t="shared" si="14"/>
        <v>12400000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68">
        <f t="shared" si="13"/>
        <v>12400000</v>
      </c>
    </row>
    <row r="60" spans="1:16" ht="30.75" hidden="1" customHeight="1">
      <c r="A60" s="22">
        <v>742121</v>
      </c>
      <c r="B60" s="23" t="s">
        <v>55</v>
      </c>
      <c r="C60" s="24">
        <v>0</v>
      </c>
      <c r="D60" s="24"/>
      <c r="E60" s="20">
        <f t="shared" si="15"/>
        <v>0</v>
      </c>
      <c r="F60" s="24">
        <v>11000000</v>
      </c>
      <c r="G60" s="24">
        <v>0</v>
      </c>
      <c r="H60" s="24">
        <v>0</v>
      </c>
      <c r="I60" s="24">
        <v>0</v>
      </c>
      <c r="J60" s="150">
        <f t="shared" si="14"/>
        <v>11000000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68">
        <f t="shared" si="13"/>
        <v>11000000</v>
      </c>
    </row>
    <row r="61" spans="1:16" ht="15.75" hidden="1" customHeight="1">
      <c r="A61" s="25" t="s">
        <v>3</v>
      </c>
      <c r="B61" s="26" t="s">
        <v>15</v>
      </c>
      <c r="C61" s="29">
        <v>4</v>
      </c>
      <c r="D61" s="29">
        <v>5</v>
      </c>
      <c r="E61" s="20">
        <f t="shared" si="15"/>
        <v>9</v>
      </c>
      <c r="F61" s="29">
        <v>7</v>
      </c>
      <c r="G61" s="29">
        <v>8</v>
      </c>
      <c r="H61" s="29">
        <v>9</v>
      </c>
      <c r="I61" s="29"/>
      <c r="J61" s="150">
        <f t="shared" si="14"/>
        <v>33</v>
      </c>
      <c r="K61" s="29"/>
      <c r="L61" s="29"/>
      <c r="M61" s="29"/>
      <c r="N61" s="29"/>
      <c r="O61" s="29"/>
      <c r="P61" s="168">
        <f t="shared" si="13"/>
        <v>33</v>
      </c>
    </row>
    <row r="62" spans="1:16" ht="20.100000000000001" customHeight="1">
      <c r="A62" s="21">
        <v>744100</v>
      </c>
      <c r="B62" s="19" t="s">
        <v>56</v>
      </c>
      <c r="C62" s="20">
        <v>0</v>
      </c>
      <c r="D62" s="20">
        <v>0</v>
      </c>
      <c r="E62" s="20">
        <f t="shared" si="15"/>
        <v>0</v>
      </c>
      <c r="F62" s="20">
        <v>0</v>
      </c>
      <c r="G62" s="20">
        <v>0</v>
      </c>
      <c r="H62" s="20">
        <v>0</v>
      </c>
      <c r="I62" s="20">
        <v>0</v>
      </c>
      <c r="J62" s="150">
        <f t="shared" si="14"/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68">
        <f t="shared" si="13"/>
        <v>0</v>
      </c>
    </row>
    <row r="63" spans="1:16" ht="20.100000000000001" hidden="1" customHeight="1">
      <c r="A63" s="22">
        <v>744111</v>
      </c>
      <c r="B63" s="23" t="s">
        <v>57</v>
      </c>
      <c r="C63" s="24">
        <v>0</v>
      </c>
      <c r="D63" s="24">
        <v>0</v>
      </c>
      <c r="E63" s="20">
        <f t="shared" si="15"/>
        <v>0</v>
      </c>
      <c r="F63" s="24">
        <v>0</v>
      </c>
      <c r="G63" s="24">
        <v>0</v>
      </c>
      <c r="H63" s="24">
        <v>0</v>
      </c>
      <c r="I63" s="24">
        <v>0</v>
      </c>
      <c r="J63" s="150">
        <f t="shared" si="14"/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168">
        <f t="shared" si="13"/>
        <v>0</v>
      </c>
    </row>
    <row r="64" spans="1:16" ht="20.100000000000001" hidden="1" customHeight="1">
      <c r="A64" s="22">
        <v>744131</v>
      </c>
      <c r="B64" s="23" t="s">
        <v>58</v>
      </c>
      <c r="C64" s="24">
        <v>0</v>
      </c>
      <c r="D64" s="24">
        <v>0</v>
      </c>
      <c r="E64" s="20">
        <f t="shared" si="15"/>
        <v>0</v>
      </c>
      <c r="F64" s="24">
        <v>0</v>
      </c>
      <c r="G64" s="24">
        <v>0</v>
      </c>
      <c r="H64" s="24">
        <v>0</v>
      </c>
      <c r="I64" s="24">
        <v>0</v>
      </c>
      <c r="J64" s="150">
        <f t="shared" si="14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168">
        <f t="shared" si="13"/>
        <v>0</v>
      </c>
    </row>
    <row r="65" spans="1:16" ht="20.100000000000001" customHeight="1">
      <c r="A65" s="21">
        <v>7451000</v>
      </c>
      <c r="B65" s="66" t="s">
        <v>348</v>
      </c>
      <c r="C65" s="20">
        <v>800000</v>
      </c>
      <c r="D65" s="20">
        <v>0</v>
      </c>
      <c r="E65" s="20">
        <f t="shared" si="15"/>
        <v>800000</v>
      </c>
      <c r="F65" s="20">
        <v>0</v>
      </c>
      <c r="G65" s="20">
        <v>0</v>
      </c>
      <c r="H65" s="20">
        <v>0</v>
      </c>
      <c r="I65" s="20">
        <v>0</v>
      </c>
      <c r="J65" s="150">
        <f t="shared" si="14"/>
        <v>800000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8">
        <f t="shared" si="13"/>
        <v>800000</v>
      </c>
    </row>
    <row r="66" spans="1:16" ht="20.100000000000001" hidden="1" customHeight="1">
      <c r="A66" s="22">
        <v>745151</v>
      </c>
      <c r="B66" s="56" t="s">
        <v>349</v>
      </c>
      <c r="C66" s="24">
        <v>0</v>
      </c>
      <c r="D66" s="24">
        <v>0</v>
      </c>
      <c r="E66" s="20">
        <f t="shared" si="15"/>
        <v>0</v>
      </c>
      <c r="F66" s="24">
        <v>0</v>
      </c>
      <c r="G66" s="24">
        <v>0</v>
      </c>
      <c r="H66" s="24">
        <v>0</v>
      </c>
      <c r="I66" s="24">
        <v>0</v>
      </c>
      <c r="J66" s="150">
        <f t="shared" si="14"/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168">
        <f t="shared" si="13"/>
        <v>0</v>
      </c>
    </row>
    <row r="67" spans="1:16" ht="20.100000000000001" hidden="1" customHeight="1">
      <c r="A67" s="21">
        <v>770000</v>
      </c>
      <c r="B67" s="19" t="s">
        <v>59</v>
      </c>
      <c r="C67" s="20">
        <f t="shared" ref="C67:H67" ca="1" si="16">SUM(C68+C70)</f>
        <v>0</v>
      </c>
      <c r="D67" s="20">
        <f t="shared" si="16"/>
        <v>0</v>
      </c>
      <c r="E67" s="20">
        <f t="shared" ca="1" si="15"/>
        <v>1800000</v>
      </c>
      <c r="F67" s="20">
        <f t="shared" si="16"/>
        <v>0</v>
      </c>
      <c r="G67" s="20">
        <f t="shared" si="16"/>
        <v>0</v>
      </c>
      <c r="H67" s="20">
        <f t="shared" si="16"/>
        <v>0</v>
      </c>
      <c r="I67" s="20"/>
      <c r="J67" s="150">
        <f t="shared" ca="1" si="14"/>
        <v>0</v>
      </c>
      <c r="K67" s="20"/>
      <c r="L67" s="20"/>
      <c r="M67" s="20"/>
      <c r="N67" s="20"/>
      <c r="O67" s="20"/>
      <c r="P67" s="168">
        <f t="shared" ca="1" si="13"/>
        <v>986817.12000000011</v>
      </c>
    </row>
    <row r="68" spans="1:16" ht="20.100000000000001" hidden="1" customHeight="1">
      <c r="A68" s="21">
        <v>771000</v>
      </c>
      <c r="B68" s="19" t="s">
        <v>60</v>
      </c>
      <c r="C68" s="20">
        <f t="shared" ref="C68:H68" ca="1" si="17">SUM(C69)</f>
        <v>0</v>
      </c>
      <c r="D68" s="20">
        <f t="shared" si="17"/>
        <v>0</v>
      </c>
      <c r="E68" s="20">
        <f t="shared" ca="1" si="15"/>
        <v>1800000</v>
      </c>
      <c r="F68" s="20">
        <f t="shared" si="17"/>
        <v>0</v>
      </c>
      <c r="G68" s="20">
        <f t="shared" si="17"/>
        <v>0</v>
      </c>
      <c r="H68" s="20">
        <f t="shared" si="17"/>
        <v>0</v>
      </c>
      <c r="I68" s="20"/>
      <c r="J68" s="150">
        <f t="shared" ca="1" si="14"/>
        <v>0</v>
      </c>
      <c r="K68" s="20"/>
      <c r="L68" s="20"/>
      <c r="M68" s="20"/>
      <c r="N68" s="20"/>
      <c r="O68" s="20"/>
      <c r="P68" s="168">
        <f t="shared" ca="1" si="13"/>
        <v>986817.12000000011</v>
      </c>
    </row>
    <row r="69" spans="1:16" ht="20.100000000000001" hidden="1" customHeight="1">
      <c r="A69" s="22">
        <v>771100</v>
      </c>
      <c r="B69" s="23" t="s">
        <v>61</v>
      </c>
      <c r="C69" s="24">
        <f ca="1">SUM(D69:J69)</f>
        <v>0</v>
      </c>
      <c r="D69" s="24">
        <v>0</v>
      </c>
      <c r="E69" s="20">
        <f t="shared" ca="1" si="15"/>
        <v>1800000</v>
      </c>
      <c r="F69" s="24"/>
      <c r="G69" s="24"/>
      <c r="H69" s="24"/>
      <c r="I69" s="24"/>
      <c r="J69" s="150">
        <f t="shared" ca="1" si="14"/>
        <v>0</v>
      </c>
      <c r="K69" s="24"/>
      <c r="L69" s="24"/>
      <c r="M69" s="24"/>
      <c r="N69" s="24"/>
      <c r="O69" s="24"/>
      <c r="P69" s="168">
        <f t="shared" ca="1" si="13"/>
        <v>986817.12000000011</v>
      </c>
    </row>
    <row r="70" spans="1:16" ht="39.950000000000003" hidden="1" customHeight="1">
      <c r="A70" s="21">
        <v>772000</v>
      </c>
      <c r="B70" s="19" t="s">
        <v>62</v>
      </c>
      <c r="C70" s="20">
        <f t="shared" ref="C70:H70" ca="1" si="18">SUM(C71)</f>
        <v>0</v>
      </c>
      <c r="D70" s="20">
        <f t="shared" si="18"/>
        <v>0</v>
      </c>
      <c r="E70" s="20">
        <f t="shared" ca="1" si="15"/>
        <v>1800000</v>
      </c>
      <c r="F70" s="20">
        <f t="shared" si="18"/>
        <v>0</v>
      </c>
      <c r="G70" s="20">
        <f t="shared" si="18"/>
        <v>0</v>
      </c>
      <c r="H70" s="20">
        <f t="shared" si="18"/>
        <v>0</v>
      </c>
      <c r="I70" s="20"/>
      <c r="J70" s="150">
        <f t="shared" ca="1" si="14"/>
        <v>0</v>
      </c>
      <c r="K70" s="20"/>
      <c r="L70" s="20"/>
      <c r="M70" s="20"/>
      <c r="N70" s="20"/>
      <c r="O70" s="20"/>
      <c r="P70" s="168">
        <f t="shared" ca="1" si="13"/>
        <v>986817.12000000011</v>
      </c>
    </row>
    <row r="71" spans="1:16" ht="20.100000000000001" hidden="1" customHeight="1">
      <c r="A71" s="22">
        <v>772100</v>
      </c>
      <c r="B71" s="23" t="s">
        <v>63</v>
      </c>
      <c r="C71" s="24">
        <f ca="1">SUM(D71:J71)</f>
        <v>0</v>
      </c>
      <c r="D71" s="24"/>
      <c r="E71" s="20">
        <f t="shared" ca="1" si="15"/>
        <v>1800000</v>
      </c>
      <c r="F71" s="24"/>
      <c r="G71" s="24"/>
      <c r="H71" s="24"/>
      <c r="I71" s="24"/>
      <c r="J71" s="150">
        <f t="shared" ca="1" si="14"/>
        <v>0</v>
      </c>
      <c r="K71" s="24"/>
      <c r="L71" s="24"/>
      <c r="M71" s="24"/>
      <c r="N71" s="24"/>
      <c r="O71" s="24"/>
      <c r="P71" s="168">
        <f t="shared" ca="1" si="13"/>
        <v>986817.12000000011</v>
      </c>
    </row>
    <row r="72" spans="1:16" ht="39.950000000000003" customHeight="1">
      <c r="A72" s="21">
        <v>781100</v>
      </c>
      <c r="B72" s="66" t="s">
        <v>350</v>
      </c>
      <c r="C72" s="67">
        <v>713043489</v>
      </c>
      <c r="D72" s="67">
        <v>2015000</v>
      </c>
      <c r="E72" s="20">
        <f t="shared" si="15"/>
        <v>715058489</v>
      </c>
      <c r="F72" s="67">
        <v>0</v>
      </c>
      <c r="G72" s="67">
        <v>0</v>
      </c>
      <c r="H72" s="67">
        <v>0</v>
      </c>
      <c r="I72" s="67">
        <v>0</v>
      </c>
      <c r="J72" s="150">
        <f t="shared" si="14"/>
        <v>715058489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168">
        <f t="shared" si="13"/>
        <v>715058489</v>
      </c>
    </row>
    <row r="73" spans="1:16" ht="20.100000000000001" hidden="1" customHeight="1">
      <c r="A73" s="22">
        <v>781111</v>
      </c>
      <c r="B73" s="23" t="s">
        <v>64</v>
      </c>
      <c r="C73" s="24">
        <v>625937000</v>
      </c>
      <c r="D73" s="24">
        <v>1590000</v>
      </c>
      <c r="E73" s="20">
        <f t="shared" si="15"/>
        <v>627527000</v>
      </c>
      <c r="F73" s="60">
        <v>0</v>
      </c>
      <c r="G73" s="24">
        <v>0</v>
      </c>
      <c r="H73" s="60">
        <v>0</v>
      </c>
      <c r="I73" s="60">
        <v>0</v>
      </c>
      <c r="J73" s="150">
        <f t="shared" si="14"/>
        <v>627527000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168">
        <f t="shared" si="13"/>
        <v>627527000</v>
      </c>
    </row>
    <row r="74" spans="1:16" ht="20.100000000000001" customHeight="1">
      <c r="A74" s="21">
        <v>791100</v>
      </c>
      <c r="B74" s="66" t="s">
        <v>351</v>
      </c>
      <c r="C74" s="20">
        <v>0</v>
      </c>
      <c r="D74" s="20">
        <v>0</v>
      </c>
      <c r="E74" s="20">
        <f t="shared" si="15"/>
        <v>0</v>
      </c>
      <c r="F74" s="20">
        <v>0</v>
      </c>
      <c r="G74" s="20">
        <v>0</v>
      </c>
      <c r="H74" s="20">
        <v>0</v>
      </c>
      <c r="I74" s="20">
        <v>0</v>
      </c>
      <c r="J74" s="150">
        <f t="shared" si="14"/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8">
        <f t="shared" si="13"/>
        <v>0</v>
      </c>
    </row>
    <row r="75" spans="1:16" ht="21.75" hidden="1" customHeight="1">
      <c r="A75" s="22">
        <v>791111</v>
      </c>
      <c r="B75" s="56" t="s">
        <v>379</v>
      </c>
      <c r="C75" s="24">
        <v>0</v>
      </c>
      <c r="D75" s="60"/>
      <c r="E75" s="20">
        <f t="shared" si="15"/>
        <v>0</v>
      </c>
      <c r="F75" s="24">
        <v>0</v>
      </c>
      <c r="G75" s="100">
        <v>0</v>
      </c>
      <c r="H75" s="24">
        <v>0</v>
      </c>
      <c r="I75" s="24">
        <v>0</v>
      </c>
      <c r="J75" s="147">
        <f>SUM(D75:H75)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100">
        <v>0</v>
      </c>
    </row>
    <row r="76" spans="1:16" ht="20.100000000000001" customHeight="1" thickBot="1">
      <c r="A76" s="78">
        <v>812100</v>
      </c>
      <c r="B76" s="79" t="s">
        <v>354</v>
      </c>
      <c r="C76" s="80">
        <v>0</v>
      </c>
      <c r="D76" s="80">
        <f t="shared" ref="D76:O76" si="19">SUM(D77)</f>
        <v>0</v>
      </c>
      <c r="E76" s="20">
        <f t="shared" si="15"/>
        <v>0</v>
      </c>
      <c r="F76" s="80">
        <v>800000</v>
      </c>
      <c r="G76" s="80">
        <f t="shared" si="19"/>
        <v>0</v>
      </c>
      <c r="H76" s="80">
        <f t="shared" si="19"/>
        <v>0</v>
      </c>
      <c r="I76" s="80">
        <f t="shared" si="19"/>
        <v>0</v>
      </c>
      <c r="J76" s="205">
        <f t="shared" si="14"/>
        <v>800000</v>
      </c>
      <c r="K76" s="80">
        <f t="shared" si="19"/>
        <v>0</v>
      </c>
      <c r="L76" s="80">
        <f t="shared" si="19"/>
        <v>0</v>
      </c>
      <c r="M76" s="80">
        <f t="shared" si="19"/>
        <v>0</v>
      </c>
      <c r="N76" s="80">
        <f t="shared" si="19"/>
        <v>0</v>
      </c>
      <c r="O76" s="80">
        <f t="shared" si="19"/>
        <v>0</v>
      </c>
      <c r="P76" s="216">
        <f t="shared" si="13"/>
        <v>800000</v>
      </c>
    </row>
    <row r="77" spans="1:16" ht="20.100000000000001" hidden="1" customHeight="1" thickBot="1">
      <c r="A77" s="22">
        <v>812141</v>
      </c>
      <c r="B77" s="23" t="s">
        <v>65</v>
      </c>
      <c r="C77" s="24">
        <v>0</v>
      </c>
      <c r="D77" s="24">
        <v>0</v>
      </c>
      <c r="E77" s="24">
        <v>0</v>
      </c>
      <c r="F77" s="24">
        <v>800000</v>
      </c>
      <c r="G77" s="24">
        <v>0</v>
      </c>
      <c r="H77" s="24">
        <v>0</v>
      </c>
      <c r="I77" s="24">
        <v>0</v>
      </c>
      <c r="J77" s="147">
        <f>SUM(E77:H77)</f>
        <v>800000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ht="20.100000000000001" hidden="1" customHeight="1">
      <c r="A78" s="21">
        <v>813000</v>
      </c>
      <c r="B78" s="19" t="s">
        <v>66</v>
      </c>
      <c r="C78" s="20">
        <f t="shared" ref="C78:H78" si="20">SUM(C79)</f>
        <v>0</v>
      </c>
      <c r="D78" s="20">
        <f t="shared" si="20"/>
        <v>0</v>
      </c>
      <c r="E78" s="20">
        <f t="shared" si="20"/>
        <v>0</v>
      </c>
      <c r="F78" s="20">
        <f t="shared" si="20"/>
        <v>0</v>
      </c>
      <c r="G78" s="20">
        <f t="shared" si="20"/>
        <v>0</v>
      </c>
      <c r="H78" s="20">
        <f t="shared" si="20"/>
        <v>0</v>
      </c>
      <c r="I78" s="20"/>
      <c r="J78" s="146"/>
      <c r="K78" s="20"/>
      <c r="L78" s="20"/>
      <c r="M78" s="20"/>
      <c r="N78" s="20"/>
      <c r="O78" s="20"/>
      <c r="P78" s="20"/>
    </row>
    <row r="79" spans="1:16" ht="20.100000000000001" hidden="1" customHeight="1">
      <c r="A79" s="22">
        <v>813100</v>
      </c>
      <c r="B79" s="23" t="s">
        <v>67</v>
      </c>
      <c r="C79" s="24">
        <f>SUM(D79:J79)</f>
        <v>0</v>
      </c>
      <c r="D79" s="24"/>
      <c r="E79" s="24"/>
      <c r="F79" s="24"/>
      <c r="G79" s="24"/>
      <c r="H79" s="24"/>
      <c r="I79" s="24"/>
      <c r="J79" s="147"/>
      <c r="K79" s="24"/>
      <c r="L79" s="24"/>
      <c r="M79" s="24"/>
      <c r="N79" s="24"/>
      <c r="O79" s="24"/>
      <c r="P79" s="24"/>
    </row>
    <row r="80" spans="1:16" ht="20.100000000000001" hidden="1" customHeight="1">
      <c r="A80" s="21">
        <v>820000</v>
      </c>
      <c r="B80" s="19" t="s">
        <v>68</v>
      </c>
      <c r="C80" s="20">
        <f t="shared" ref="C80:H80" si="21">SUM(C81+C83+C86)</f>
        <v>0</v>
      </c>
      <c r="D80" s="20">
        <f t="shared" si="21"/>
        <v>0</v>
      </c>
      <c r="E80" s="20">
        <f t="shared" si="21"/>
        <v>0</v>
      </c>
      <c r="F80" s="20">
        <f t="shared" si="21"/>
        <v>0</v>
      </c>
      <c r="G80" s="20">
        <f t="shared" si="21"/>
        <v>0</v>
      </c>
      <c r="H80" s="20">
        <f t="shared" si="21"/>
        <v>0</v>
      </c>
      <c r="I80" s="20"/>
      <c r="J80" s="146"/>
      <c r="K80" s="20"/>
      <c r="L80" s="20"/>
      <c r="M80" s="20"/>
      <c r="N80" s="20"/>
      <c r="O80" s="20"/>
      <c r="P80" s="20"/>
    </row>
    <row r="81" spans="1:16" ht="20.100000000000001" hidden="1" customHeight="1">
      <c r="A81" s="21">
        <v>821000</v>
      </c>
      <c r="B81" s="19" t="s">
        <v>69</v>
      </c>
      <c r="C81" s="20">
        <f t="shared" ref="C81:H81" si="22">SUM(C82)</f>
        <v>0</v>
      </c>
      <c r="D81" s="20">
        <f t="shared" si="22"/>
        <v>0</v>
      </c>
      <c r="E81" s="20">
        <f t="shared" si="22"/>
        <v>0</v>
      </c>
      <c r="F81" s="20">
        <f t="shared" si="22"/>
        <v>0</v>
      </c>
      <c r="G81" s="20">
        <f t="shared" si="22"/>
        <v>0</v>
      </c>
      <c r="H81" s="20">
        <f t="shared" si="22"/>
        <v>0</v>
      </c>
      <c r="I81" s="20"/>
      <c r="J81" s="146"/>
      <c r="K81" s="20"/>
      <c r="L81" s="20"/>
      <c r="M81" s="20"/>
      <c r="N81" s="20"/>
      <c r="O81" s="20"/>
      <c r="P81" s="20"/>
    </row>
    <row r="82" spans="1:16" ht="20.100000000000001" hidden="1" customHeight="1">
      <c r="A82" s="22">
        <v>821100</v>
      </c>
      <c r="B82" s="28" t="s">
        <v>70</v>
      </c>
      <c r="C82" s="24">
        <f>SUM(D82:J82)</f>
        <v>0</v>
      </c>
      <c r="D82" s="24"/>
      <c r="E82" s="24"/>
      <c r="F82" s="24"/>
      <c r="G82" s="24"/>
      <c r="H82" s="24"/>
      <c r="I82" s="24"/>
      <c r="J82" s="147"/>
      <c r="K82" s="24"/>
      <c r="L82" s="24"/>
      <c r="M82" s="24"/>
      <c r="N82" s="24"/>
      <c r="O82" s="24"/>
      <c r="P82" s="24"/>
    </row>
    <row r="83" spans="1:16" ht="20.100000000000001" hidden="1" customHeight="1">
      <c r="A83" s="21">
        <v>822000</v>
      </c>
      <c r="B83" s="19" t="s">
        <v>71</v>
      </c>
      <c r="C83" s="20">
        <f t="shared" ref="C83:H83" si="23">SUM(C84)</f>
        <v>0</v>
      </c>
      <c r="D83" s="20">
        <f t="shared" si="23"/>
        <v>0</v>
      </c>
      <c r="E83" s="20">
        <f t="shared" si="23"/>
        <v>0</v>
      </c>
      <c r="F83" s="20">
        <f t="shared" si="23"/>
        <v>0</v>
      </c>
      <c r="G83" s="20">
        <f t="shared" si="23"/>
        <v>0</v>
      </c>
      <c r="H83" s="20">
        <f t="shared" si="23"/>
        <v>0</v>
      </c>
      <c r="I83" s="20"/>
      <c r="J83" s="146"/>
      <c r="K83" s="20"/>
      <c r="L83" s="20"/>
      <c r="M83" s="20"/>
      <c r="N83" s="20"/>
      <c r="O83" s="20"/>
      <c r="P83" s="20"/>
    </row>
    <row r="84" spans="1:16" ht="20.100000000000001" hidden="1" customHeight="1">
      <c r="A84" s="22">
        <v>822100</v>
      </c>
      <c r="B84" s="28" t="s">
        <v>72</v>
      </c>
      <c r="C84" s="24">
        <f>SUM(D84:J84)</f>
        <v>0</v>
      </c>
      <c r="D84" s="24"/>
      <c r="E84" s="24"/>
      <c r="F84" s="24"/>
      <c r="G84" s="24"/>
      <c r="H84" s="24"/>
      <c r="I84" s="24"/>
      <c r="J84" s="147"/>
      <c r="K84" s="24"/>
      <c r="L84" s="24"/>
      <c r="M84" s="24"/>
      <c r="N84" s="24"/>
      <c r="O84" s="24"/>
      <c r="P84" s="24"/>
    </row>
    <row r="85" spans="1:16" ht="20.100000000000001" hidden="1" customHeight="1">
      <c r="A85" s="21">
        <v>823000</v>
      </c>
      <c r="B85" s="19" t="s">
        <v>73</v>
      </c>
      <c r="C85" s="20">
        <f t="shared" ref="C85:H85" si="24">SUM(C86)</f>
        <v>0</v>
      </c>
      <c r="D85" s="20">
        <f t="shared" si="24"/>
        <v>0</v>
      </c>
      <c r="E85" s="20">
        <f t="shared" si="24"/>
        <v>0</v>
      </c>
      <c r="F85" s="20">
        <f t="shared" si="24"/>
        <v>0</v>
      </c>
      <c r="G85" s="20">
        <f t="shared" si="24"/>
        <v>0</v>
      </c>
      <c r="H85" s="20">
        <f t="shared" si="24"/>
        <v>0</v>
      </c>
      <c r="I85" s="20"/>
      <c r="J85" s="146"/>
      <c r="K85" s="20"/>
      <c r="L85" s="20"/>
      <c r="M85" s="20"/>
      <c r="N85" s="20"/>
      <c r="O85" s="20"/>
      <c r="P85" s="20"/>
    </row>
    <row r="86" spans="1:16" ht="20.100000000000001" hidden="1" customHeight="1">
      <c r="A86" s="22">
        <v>823100</v>
      </c>
      <c r="B86" s="28" t="s">
        <v>74</v>
      </c>
      <c r="C86" s="24">
        <f>SUM(D86:J86)</f>
        <v>0</v>
      </c>
      <c r="D86" s="24"/>
      <c r="E86" s="24"/>
      <c r="F86" s="24"/>
      <c r="G86" s="24"/>
      <c r="H86" s="24"/>
      <c r="I86" s="24"/>
      <c r="J86" s="147"/>
      <c r="K86" s="24"/>
      <c r="L86" s="24"/>
      <c r="M86" s="24"/>
      <c r="N86" s="24"/>
      <c r="O86" s="24"/>
      <c r="P86" s="24"/>
    </row>
    <row r="87" spans="1:16" ht="20.100000000000001" hidden="1" customHeight="1">
      <c r="A87" s="21">
        <v>830000</v>
      </c>
      <c r="B87" s="19" t="s">
        <v>75</v>
      </c>
      <c r="C87" s="20">
        <f t="shared" ref="C87:H88" si="25">SUM(C88)</f>
        <v>0</v>
      </c>
      <c r="D87" s="20">
        <f t="shared" si="25"/>
        <v>0</v>
      </c>
      <c r="E87" s="20">
        <f t="shared" si="25"/>
        <v>0</v>
      </c>
      <c r="F87" s="20">
        <f t="shared" si="25"/>
        <v>0</v>
      </c>
      <c r="G87" s="20">
        <f t="shared" si="25"/>
        <v>0</v>
      </c>
      <c r="H87" s="20">
        <f t="shared" si="25"/>
        <v>0</v>
      </c>
      <c r="I87" s="20"/>
      <c r="J87" s="146"/>
      <c r="K87" s="20"/>
      <c r="L87" s="20"/>
      <c r="M87" s="20"/>
      <c r="N87" s="20"/>
      <c r="O87" s="20"/>
      <c r="P87" s="20"/>
    </row>
    <row r="88" spans="1:16" ht="20.100000000000001" hidden="1" customHeight="1">
      <c r="A88" s="21">
        <v>831000</v>
      </c>
      <c r="B88" s="19" t="s">
        <v>76</v>
      </c>
      <c r="C88" s="20">
        <f t="shared" si="25"/>
        <v>0</v>
      </c>
      <c r="D88" s="20">
        <f t="shared" si="25"/>
        <v>0</v>
      </c>
      <c r="E88" s="20">
        <f t="shared" si="25"/>
        <v>0</v>
      </c>
      <c r="F88" s="20">
        <f t="shared" si="25"/>
        <v>0</v>
      </c>
      <c r="G88" s="20">
        <f t="shared" si="25"/>
        <v>0</v>
      </c>
      <c r="H88" s="20">
        <f t="shared" si="25"/>
        <v>0</v>
      </c>
      <c r="I88" s="20"/>
      <c r="J88" s="146"/>
      <c r="K88" s="20"/>
      <c r="L88" s="20"/>
      <c r="M88" s="20"/>
      <c r="N88" s="20"/>
      <c r="O88" s="20"/>
      <c r="P88" s="20"/>
    </row>
    <row r="89" spans="1:16" ht="20.100000000000001" hidden="1" customHeight="1">
      <c r="A89" s="22">
        <v>831100</v>
      </c>
      <c r="B89" s="28" t="s">
        <v>77</v>
      </c>
      <c r="C89" s="24">
        <f>SUM(D89:J89)</f>
        <v>0</v>
      </c>
      <c r="D89" s="24"/>
      <c r="E89" s="24"/>
      <c r="F89" s="24"/>
      <c r="G89" s="24"/>
      <c r="H89" s="24"/>
      <c r="I89" s="24"/>
      <c r="J89" s="147"/>
      <c r="K89" s="24"/>
      <c r="L89" s="24"/>
      <c r="M89" s="24"/>
      <c r="N89" s="24"/>
      <c r="O89" s="24"/>
      <c r="P89" s="24"/>
    </row>
    <row r="90" spans="1:16" ht="20.100000000000001" hidden="1" customHeight="1">
      <c r="A90" s="21">
        <v>840000</v>
      </c>
      <c r="B90" s="19" t="s">
        <v>78</v>
      </c>
      <c r="C90" s="20" t="e">
        <f>SUM(C91+C93+#REF!)</f>
        <v>#REF!</v>
      </c>
      <c r="D90" s="20" t="e">
        <f>SUM(D91+D93+#REF!)</f>
        <v>#REF!</v>
      </c>
      <c r="E90" s="20" t="e">
        <f>SUM(E91+E93+#REF!)</f>
        <v>#REF!</v>
      </c>
      <c r="F90" s="20" t="e">
        <f>SUM(F91+F93+#REF!)</f>
        <v>#REF!</v>
      </c>
      <c r="G90" s="20" t="e">
        <f>SUM(G91+G93+#REF!)</f>
        <v>#REF!</v>
      </c>
      <c r="H90" s="20" t="e">
        <f>SUM(H91+H93+#REF!)</f>
        <v>#REF!</v>
      </c>
      <c r="I90" s="20"/>
      <c r="J90" s="146"/>
      <c r="K90" s="20"/>
      <c r="L90" s="20"/>
      <c r="M90" s="20"/>
      <c r="N90" s="20"/>
      <c r="O90" s="20"/>
      <c r="P90" s="20"/>
    </row>
    <row r="91" spans="1:16" ht="20.100000000000001" hidden="1" customHeight="1">
      <c r="A91" s="21">
        <v>841000</v>
      </c>
      <c r="B91" s="19" t="s">
        <v>79</v>
      </c>
      <c r="C91" s="20">
        <f t="shared" ref="C91:H91" si="26">SUM(C92)</f>
        <v>0</v>
      </c>
      <c r="D91" s="20">
        <f t="shared" si="26"/>
        <v>0</v>
      </c>
      <c r="E91" s="20">
        <f t="shared" si="26"/>
        <v>0</v>
      </c>
      <c r="F91" s="20">
        <f t="shared" si="26"/>
        <v>0</v>
      </c>
      <c r="G91" s="20">
        <f t="shared" si="26"/>
        <v>0</v>
      </c>
      <c r="H91" s="20">
        <f t="shared" si="26"/>
        <v>0</v>
      </c>
      <c r="I91" s="20"/>
      <c r="J91" s="146"/>
      <c r="K91" s="20"/>
      <c r="L91" s="20"/>
      <c r="M91" s="20"/>
      <c r="N91" s="20"/>
      <c r="O91" s="20"/>
      <c r="P91" s="20"/>
    </row>
    <row r="92" spans="1:16" ht="20.100000000000001" hidden="1" customHeight="1">
      <c r="A92" s="22">
        <v>841100</v>
      </c>
      <c r="B92" s="28" t="s">
        <v>80</v>
      </c>
      <c r="C92" s="24">
        <f>SUM(D92:J92)</f>
        <v>0</v>
      </c>
      <c r="D92" s="24"/>
      <c r="E92" s="24"/>
      <c r="F92" s="24"/>
      <c r="G92" s="24"/>
      <c r="H92" s="24"/>
      <c r="I92" s="24"/>
      <c r="J92" s="147"/>
      <c r="K92" s="24"/>
      <c r="L92" s="24"/>
      <c r="M92" s="24"/>
      <c r="N92" s="24"/>
      <c r="O92" s="24"/>
      <c r="P92" s="24"/>
    </row>
    <row r="93" spans="1:16" ht="20.100000000000001" hidden="1" customHeight="1">
      <c r="A93" s="21">
        <v>842000</v>
      </c>
      <c r="B93" s="19" t="s">
        <v>81</v>
      </c>
      <c r="C93" s="20" t="e">
        <f>SUM(#REF!)</f>
        <v>#REF!</v>
      </c>
      <c r="D93" s="20" t="e">
        <f>SUM(#REF!)</f>
        <v>#REF!</v>
      </c>
      <c r="E93" s="20" t="e">
        <f>SUM(#REF!)</f>
        <v>#REF!</v>
      </c>
      <c r="F93" s="20" t="e">
        <f>SUM(#REF!)</f>
        <v>#REF!</v>
      </c>
      <c r="G93" s="20" t="e">
        <f>SUM(#REF!)</f>
        <v>#REF!</v>
      </c>
      <c r="H93" s="20" t="e">
        <f>SUM(#REF!)</f>
        <v>#REF!</v>
      </c>
      <c r="I93" s="20"/>
      <c r="J93" s="146"/>
      <c r="K93" s="20"/>
      <c r="L93" s="20"/>
      <c r="M93" s="20"/>
      <c r="N93" s="20"/>
      <c r="O93" s="20"/>
      <c r="P93" s="20"/>
    </row>
    <row r="94" spans="1:16" ht="16.5" hidden="1" customHeight="1">
      <c r="A94" s="25" t="s">
        <v>3</v>
      </c>
      <c r="B94" s="26" t="s">
        <v>15</v>
      </c>
      <c r="C94" s="29">
        <v>4</v>
      </c>
      <c r="D94" s="30" t="s">
        <v>5</v>
      </c>
      <c r="E94" s="30" t="s">
        <v>6</v>
      </c>
      <c r="F94" s="30" t="s">
        <v>7</v>
      </c>
      <c r="G94" s="30" t="s">
        <v>8</v>
      </c>
      <c r="H94" s="30" t="s">
        <v>9</v>
      </c>
      <c r="I94" s="30"/>
      <c r="J94" s="151"/>
      <c r="K94" s="30"/>
      <c r="L94" s="30"/>
      <c r="M94" s="30"/>
      <c r="N94" s="30"/>
      <c r="O94" s="30"/>
      <c r="P94" s="30"/>
    </row>
    <row r="95" spans="1:16" ht="20.100000000000001" hidden="1" customHeight="1">
      <c r="A95" s="22">
        <v>922600</v>
      </c>
      <c r="B95" s="23" t="s">
        <v>82</v>
      </c>
      <c r="C95" s="24">
        <f>SUM(D95:J95)</f>
        <v>0</v>
      </c>
      <c r="D95" s="24"/>
      <c r="E95" s="24"/>
      <c r="F95" s="24"/>
      <c r="G95" s="24"/>
      <c r="H95" s="24"/>
      <c r="I95" s="24"/>
      <c r="J95" s="147"/>
      <c r="K95" s="24"/>
      <c r="L95" s="24"/>
      <c r="M95" s="24"/>
      <c r="N95" s="24"/>
      <c r="O95" s="24"/>
      <c r="P95" s="24"/>
    </row>
    <row r="96" spans="1:16" ht="20.100000000000001" hidden="1" customHeight="1">
      <c r="A96" s="22">
        <v>922700</v>
      </c>
      <c r="B96" s="23" t="s">
        <v>83</v>
      </c>
      <c r="C96" s="24">
        <f>SUM(D96:J96)</f>
        <v>0</v>
      </c>
      <c r="D96" s="24"/>
      <c r="E96" s="24"/>
      <c r="F96" s="24"/>
      <c r="G96" s="24"/>
      <c r="H96" s="24"/>
      <c r="I96" s="24"/>
      <c r="J96" s="147"/>
      <c r="K96" s="24"/>
      <c r="L96" s="24"/>
      <c r="M96" s="24"/>
      <c r="N96" s="24"/>
      <c r="O96" s="24"/>
      <c r="P96" s="24"/>
    </row>
    <row r="97" spans="1:235" ht="20.100000000000001" hidden="1" customHeight="1">
      <c r="A97" s="31">
        <v>922800</v>
      </c>
      <c r="B97" s="32" t="s">
        <v>84</v>
      </c>
      <c r="C97" s="33">
        <f>SUM(D97:J97)</f>
        <v>0</v>
      </c>
      <c r="D97" s="33"/>
      <c r="E97" s="33"/>
      <c r="F97" s="33"/>
      <c r="G97" s="33"/>
      <c r="H97" s="33"/>
      <c r="I97" s="33"/>
      <c r="J97" s="152"/>
      <c r="K97" s="33"/>
      <c r="L97" s="33"/>
      <c r="M97" s="33"/>
      <c r="N97" s="33"/>
      <c r="O97" s="33"/>
      <c r="P97" s="33"/>
    </row>
    <row r="98" spans="1:235" ht="20.100000000000001" customHeight="1" thickBot="1">
      <c r="A98" s="34"/>
      <c r="B98" s="71" t="s">
        <v>353</v>
      </c>
      <c r="C98" s="72">
        <f>C12+C76</f>
        <v>715543489</v>
      </c>
      <c r="D98" s="72">
        <f t="shared" ref="D98:J98" si="27">D3+D12+D76</f>
        <v>2015000</v>
      </c>
      <c r="E98" s="72">
        <f>E12+E76</f>
        <v>717558489</v>
      </c>
      <c r="F98" s="72">
        <f t="shared" si="27"/>
        <v>13200000</v>
      </c>
      <c r="G98" s="72">
        <f t="shared" si="27"/>
        <v>20010000</v>
      </c>
      <c r="H98" s="72">
        <f t="shared" si="27"/>
        <v>0</v>
      </c>
      <c r="I98" s="72">
        <f t="shared" si="27"/>
        <v>35565360</v>
      </c>
      <c r="J98" s="153">
        <f t="shared" si="27"/>
        <v>786333849</v>
      </c>
      <c r="K98" s="72">
        <v>0</v>
      </c>
      <c r="L98" s="72">
        <v>0</v>
      </c>
      <c r="M98" s="72">
        <v>0</v>
      </c>
      <c r="N98" s="72">
        <v>0</v>
      </c>
      <c r="O98" s="72">
        <v>0</v>
      </c>
      <c r="P98" s="72">
        <f>P12+P76</f>
        <v>786333849</v>
      </c>
    </row>
    <row r="99" spans="1:235" s="55" customFormat="1" ht="16.5" customHeight="1" thickBot="1">
      <c r="A99" s="51"/>
      <c r="B99" s="52"/>
      <c r="C99" s="53"/>
      <c r="D99" s="53"/>
      <c r="E99" s="53"/>
      <c r="F99" s="53"/>
      <c r="G99" s="53"/>
      <c r="H99" s="53"/>
      <c r="I99" s="53"/>
      <c r="J99" s="154"/>
      <c r="K99" s="53"/>
      <c r="L99" s="53"/>
      <c r="M99" s="53"/>
      <c r="N99" s="53"/>
      <c r="O99" s="53"/>
      <c r="P99" s="53"/>
      <c r="Q99" s="132"/>
      <c r="R99" s="132"/>
      <c r="S99" s="132"/>
      <c r="T99" s="132"/>
      <c r="U99" s="132"/>
      <c r="V99" s="132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</row>
    <row r="100" spans="1:235" ht="17.45" customHeight="1">
      <c r="A100" s="245" t="s">
        <v>1</v>
      </c>
      <c r="B100" s="231" t="s">
        <v>14</v>
      </c>
      <c r="C100" s="251"/>
      <c r="D100" s="252"/>
      <c r="E100" s="252"/>
      <c r="F100" s="252"/>
      <c r="G100" s="252"/>
      <c r="H100" s="252"/>
      <c r="I100" s="252"/>
      <c r="J100" s="252"/>
      <c r="K100" s="130"/>
      <c r="L100" s="130"/>
      <c r="M100" s="130"/>
      <c r="N100" s="130"/>
      <c r="O100" s="130"/>
      <c r="P100" s="174"/>
    </row>
    <row r="101" spans="1:235" ht="15" customHeight="1">
      <c r="A101" s="246"/>
      <c r="B101" s="232"/>
      <c r="C101" s="248" t="s">
        <v>411</v>
      </c>
      <c r="D101" s="248" t="s">
        <v>386</v>
      </c>
      <c r="E101" s="249"/>
      <c r="F101" s="249"/>
      <c r="G101" s="249"/>
      <c r="H101" s="247"/>
      <c r="I101" s="247"/>
      <c r="J101" s="247"/>
      <c r="K101" s="130"/>
      <c r="L101" s="130"/>
      <c r="M101" s="130"/>
      <c r="N101" s="130"/>
      <c r="O101" s="130"/>
      <c r="P101" s="175"/>
    </row>
    <row r="102" spans="1:235" ht="48" customHeight="1" thickBot="1">
      <c r="A102" s="246"/>
      <c r="B102" s="232"/>
      <c r="C102" s="250"/>
      <c r="D102" s="127" t="s">
        <v>383</v>
      </c>
      <c r="E102" s="127" t="s">
        <v>384</v>
      </c>
      <c r="F102" s="127" t="s">
        <v>405</v>
      </c>
      <c r="G102" s="127" t="s">
        <v>413</v>
      </c>
      <c r="H102" s="127" t="s">
        <v>410</v>
      </c>
      <c r="I102" s="127" t="s">
        <v>407</v>
      </c>
      <c r="J102" s="142" t="s">
        <v>385</v>
      </c>
      <c r="K102" s="253" t="s">
        <v>411</v>
      </c>
      <c r="L102" s="214" t="s">
        <v>405</v>
      </c>
      <c r="M102" s="214" t="s">
        <v>413</v>
      </c>
      <c r="N102" s="214" t="s">
        <v>410</v>
      </c>
      <c r="O102" s="214" t="s">
        <v>419</v>
      </c>
      <c r="P102" s="218" t="s">
        <v>385</v>
      </c>
    </row>
    <row r="103" spans="1:235" ht="16.5" customHeight="1" thickBot="1">
      <c r="A103" s="35">
        <v>1</v>
      </c>
      <c r="B103" s="36">
        <v>2</v>
      </c>
      <c r="C103" s="37">
        <v>3</v>
      </c>
      <c r="D103" s="37">
        <v>4</v>
      </c>
      <c r="E103" s="37">
        <v>5</v>
      </c>
      <c r="F103" s="37">
        <v>6</v>
      </c>
      <c r="G103" s="37">
        <v>7</v>
      </c>
      <c r="H103" s="37">
        <v>8</v>
      </c>
      <c r="I103" s="37"/>
      <c r="J103" s="155">
        <v>10</v>
      </c>
      <c r="K103" s="254"/>
      <c r="L103" s="37">
        <v>12</v>
      </c>
      <c r="M103" s="37">
        <v>13</v>
      </c>
      <c r="N103" s="37">
        <v>14</v>
      </c>
      <c r="O103" s="37">
        <v>15</v>
      </c>
      <c r="P103" s="37">
        <v>16</v>
      </c>
    </row>
    <row r="104" spans="1:235" ht="30.75" customHeight="1">
      <c r="A104" s="18"/>
      <c r="B104" s="81" t="s">
        <v>355</v>
      </c>
      <c r="C104" s="101">
        <f t="shared" ref="C104:P104" si="28">SUM(C105+C381)</f>
        <v>715543489</v>
      </c>
      <c r="D104" s="82">
        <f t="shared" si="28"/>
        <v>2015000</v>
      </c>
      <c r="E104" s="82">
        <f t="shared" si="28"/>
        <v>717558489</v>
      </c>
      <c r="F104" s="101">
        <f t="shared" si="28"/>
        <v>13200000</v>
      </c>
      <c r="G104" s="82">
        <f t="shared" si="28"/>
        <v>20010000</v>
      </c>
      <c r="H104" s="82">
        <f t="shared" si="28"/>
        <v>0</v>
      </c>
      <c r="I104" s="82">
        <f t="shared" si="28"/>
        <v>35565360</v>
      </c>
      <c r="J104" s="156">
        <f t="shared" si="28"/>
        <v>786333849</v>
      </c>
      <c r="K104" s="82">
        <f t="shared" si="28"/>
        <v>25883004</v>
      </c>
      <c r="L104" s="156">
        <f t="shared" si="28"/>
        <v>295918</v>
      </c>
      <c r="M104" s="82">
        <f t="shared" si="28"/>
        <v>690834</v>
      </c>
      <c r="N104" s="82">
        <f t="shared" si="28"/>
        <v>66</v>
      </c>
      <c r="O104" s="82">
        <f t="shared" si="28"/>
        <v>26869822</v>
      </c>
      <c r="P104" s="82">
        <f t="shared" si="28"/>
        <v>813203671</v>
      </c>
    </row>
    <row r="105" spans="1:235" ht="30" customHeight="1">
      <c r="A105" s="78">
        <v>400000</v>
      </c>
      <c r="B105" s="79" t="s">
        <v>356</v>
      </c>
      <c r="C105" s="80">
        <f>SUM(C106+C109+C114+C118+C129+C132+C140+C170+C185+C213+C224+C252+C322+C355+C362++C372+C375)</f>
        <v>715543489</v>
      </c>
      <c r="D105" s="80">
        <f>SUM(D107+D110+D112+D115+D118+D129+D132+D140+D170+D185+D224+D252+D322+D355+D362+D372+D375)</f>
        <v>2015000</v>
      </c>
      <c r="E105" s="80">
        <f>SUM(E107+E110+E112+E115+E118+E129+E132+E140+E170+E185+E213+E224+E252+E322+E355+E362+E372+E375)</f>
        <v>717558489</v>
      </c>
      <c r="F105" s="80">
        <f>SUM(F106+F110+F112+F115+F118+F129+F132+F140+F170+F185+F224+F252+F322+F355+F362+F372+F375)</f>
        <v>11296000</v>
      </c>
      <c r="G105" s="80">
        <f>SUM(G107+G110+G112+G115+G118+G129+G132+G140+G170+G185+G224+G252+G322+G355+G362+G372+G375)</f>
        <v>17000000</v>
      </c>
      <c r="H105" s="80">
        <f t="shared" ref="H105:P105" si="29">SUM(H107+H110+H112+H115+H118+H129+H132+H140+H170+H185+H213+H224+H252+H322+H355+H362+H372+H375)</f>
        <v>0</v>
      </c>
      <c r="I105" s="80">
        <f t="shared" si="29"/>
        <v>7354560</v>
      </c>
      <c r="J105" s="80">
        <f t="shared" si="29"/>
        <v>753209049</v>
      </c>
      <c r="K105" s="80">
        <f t="shared" si="29"/>
        <v>25883004</v>
      </c>
      <c r="L105" s="80">
        <f t="shared" si="29"/>
        <v>295918</v>
      </c>
      <c r="M105" s="80">
        <f t="shared" si="29"/>
        <v>690834</v>
      </c>
      <c r="N105" s="80">
        <f t="shared" si="29"/>
        <v>66</v>
      </c>
      <c r="O105" s="80">
        <f t="shared" si="29"/>
        <v>26869822</v>
      </c>
      <c r="P105" s="80">
        <f t="shared" si="29"/>
        <v>780078871</v>
      </c>
    </row>
    <row r="106" spans="1:235" ht="30" customHeight="1">
      <c r="A106" s="105">
        <v>411000</v>
      </c>
      <c r="B106" s="106" t="s">
        <v>357</v>
      </c>
      <c r="C106" s="104">
        <f>SUM(C107)</f>
        <v>495495000</v>
      </c>
      <c r="D106" s="104">
        <f t="shared" ref="D106:O106" si="30">SUM(D107)</f>
        <v>0</v>
      </c>
      <c r="E106" s="104">
        <f t="shared" si="30"/>
        <v>495495000</v>
      </c>
      <c r="F106" s="104">
        <f t="shared" si="30"/>
        <v>4700000</v>
      </c>
      <c r="G106" s="104">
        <f t="shared" si="30"/>
        <v>0</v>
      </c>
      <c r="H106" s="104">
        <f t="shared" si="30"/>
        <v>0</v>
      </c>
      <c r="I106" s="104">
        <f t="shared" si="30"/>
        <v>0</v>
      </c>
      <c r="J106" s="157">
        <f t="shared" si="30"/>
        <v>500195000</v>
      </c>
      <c r="K106" s="104">
        <f t="shared" si="30"/>
        <v>17518492</v>
      </c>
      <c r="L106" s="104">
        <f t="shared" si="30"/>
        <v>197431</v>
      </c>
      <c r="M106" s="104">
        <f t="shared" si="30"/>
        <v>0</v>
      </c>
      <c r="N106" s="104">
        <f t="shared" si="30"/>
        <v>0</v>
      </c>
      <c r="O106" s="180">
        <f t="shared" si="30"/>
        <v>17715923</v>
      </c>
      <c r="P106" s="180">
        <f>SUM(P107)</f>
        <v>517910923</v>
      </c>
    </row>
    <row r="107" spans="1:235" ht="20.100000000000001" customHeight="1">
      <c r="A107" s="21">
        <v>411100</v>
      </c>
      <c r="B107" s="66" t="s">
        <v>357</v>
      </c>
      <c r="C107" s="20">
        <v>495495000</v>
      </c>
      <c r="D107" s="20"/>
      <c r="E107" s="20">
        <f>SUM(C107:D107)</f>
        <v>495495000</v>
      </c>
      <c r="F107" s="20">
        <v>4700000</v>
      </c>
      <c r="G107" s="20">
        <v>0</v>
      </c>
      <c r="H107" s="20">
        <f t="shared" ref="H107" si="31">SUM(H108)</f>
        <v>0</v>
      </c>
      <c r="I107" s="20">
        <v>0</v>
      </c>
      <c r="J107" s="146">
        <f>SUM(E107:I107)</f>
        <v>500195000</v>
      </c>
      <c r="K107" s="20">
        <v>17518492</v>
      </c>
      <c r="L107" s="20">
        <v>197431</v>
      </c>
      <c r="M107" s="20">
        <v>0</v>
      </c>
      <c r="N107" s="120">
        <v>0</v>
      </c>
      <c r="O107" s="181">
        <f>SUM(K107:N107)</f>
        <v>17715923</v>
      </c>
      <c r="P107" s="182">
        <f>SUM(J107+O107)</f>
        <v>517910923</v>
      </c>
      <c r="Q107" s="133"/>
    </row>
    <row r="108" spans="1:235" ht="20.100000000000001" hidden="1" customHeight="1">
      <c r="A108" s="22">
        <v>411111</v>
      </c>
      <c r="B108" s="23" t="s">
        <v>85</v>
      </c>
      <c r="C108" s="24">
        <v>446000000</v>
      </c>
      <c r="D108" s="24">
        <v>0</v>
      </c>
      <c r="E108" s="112">
        <f>SUM(C108+D108)</f>
        <v>446000000</v>
      </c>
      <c r="F108" s="100">
        <v>4300000</v>
      </c>
      <c r="G108" s="24">
        <v>0</v>
      </c>
      <c r="H108" s="60">
        <v>0</v>
      </c>
      <c r="I108" s="60">
        <v>0</v>
      </c>
      <c r="J108" s="158">
        <f>SUM(E108:I108)</f>
        <v>450300000</v>
      </c>
      <c r="K108" s="60">
        <v>0</v>
      </c>
      <c r="L108" s="60">
        <v>0</v>
      </c>
      <c r="M108" s="60">
        <v>0</v>
      </c>
      <c r="N108" s="60">
        <v>0</v>
      </c>
      <c r="O108" s="192">
        <v>0</v>
      </c>
      <c r="P108" s="192">
        <v>0</v>
      </c>
    </row>
    <row r="109" spans="1:235" ht="20.100000000000001" customHeight="1">
      <c r="A109" s="105">
        <v>412000</v>
      </c>
      <c r="B109" s="103" t="s">
        <v>380</v>
      </c>
      <c r="C109" s="104">
        <f>SUM(C110+C112)</f>
        <v>97427000</v>
      </c>
      <c r="D109" s="104">
        <f t="shared" ref="D109:J109" si="32">SUM(D110+D112)</f>
        <v>0</v>
      </c>
      <c r="E109" s="104">
        <f t="shared" si="32"/>
        <v>97427000</v>
      </c>
      <c r="F109" s="104">
        <f t="shared" si="32"/>
        <v>807000</v>
      </c>
      <c r="G109" s="104">
        <f t="shared" si="32"/>
        <v>0</v>
      </c>
      <c r="H109" s="104">
        <f t="shared" si="32"/>
        <v>0</v>
      </c>
      <c r="I109" s="104">
        <f t="shared" si="32"/>
        <v>0</v>
      </c>
      <c r="J109" s="157">
        <f t="shared" si="32"/>
        <v>98234000</v>
      </c>
      <c r="K109" s="104">
        <f t="shared" ref="K109:P109" si="33">SUM(K110+K112)</f>
        <v>4350000</v>
      </c>
      <c r="L109" s="104">
        <f t="shared" si="33"/>
        <v>34795</v>
      </c>
      <c r="M109" s="104">
        <f t="shared" si="33"/>
        <v>0</v>
      </c>
      <c r="N109" s="104">
        <f t="shared" si="33"/>
        <v>0</v>
      </c>
      <c r="O109" s="180">
        <f t="shared" si="33"/>
        <v>4384795</v>
      </c>
      <c r="P109" s="180">
        <f t="shared" si="33"/>
        <v>102618795</v>
      </c>
    </row>
    <row r="110" spans="1:235" ht="20.100000000000001" customHeight="1">
      <c r="A110" s="38">
        <v>412100</v>
      </c>
      <c r="B110" s="19" t="s">
        <v>86</v>
      </c>
      <c r="C110" s="20">
        <v>71950000</v>
      </c>
      <c r="D110" s="20">
        <v>0</v>
      </c>
      <c r="E110" s="20">
        <f t="shared" ref="E110:E112" si="34">SUM(C110:D110)</f>
        <v>71950000</v>
      </c>
      <c r="F110" s="20">
        <v>560000</v>
      </c>
      <c r="G110" s="20">
        <v>0</v>
      </c>
      <c r="H110" s="20">
        <f t="shared" ref="H110" si="35">SUM(H111)</f>
        <v>0</v>
      </c>
      <c r="I110" s="20">
        <v>0</v>
      </c>
      <c r="J110" s="146">
        <f t="shared" ref="J110:J112" si="36">SUM(E110:I110)</f>
        <v>72510000</v>
      </c>
      <c r="K110" s="20">
        <v>3400000</v>
      </c>
      <c r="L110" s="20">
        <v>24627</v>
      </c>
      <c r="M110" s="20">
        <v>0</v>
      </c>
      <c r="N110" s="120">
        <v>0</v>
      </c>
      <c r="O110" s="181">
        <f>SUM(K110:N110)</f>
        <v>3424627</v>
      </c>
      <c r="P110" s="182">
        <f>SUM(J110+O110)</f>
        <v>75934627</v>
      </c>
    </row>
    <row r="111" spans="1:235" ht="20.100000000000001" hidden="1" customHeight="1">
      <c r="A111" s="73">
        <v>412111</v>
      </c>
      <c r="B111" s="58" t="s">
        <v>86</v>
      </c>
      <c r="C111" s="24">
        <v>57950000</v>
      </c>
      <c r="D111" s="59">
        <v>0</v>
      </c>
      <c r="E111" s="20">
        <f t="shared" si="34"/>
        <v>57950000</v>
      </c>
      <c r="F111" s="108">
        <v>500000</v>
      </c>
      <c r="G111" s="59">
        <v>0</v>
      </c>
      <c r="H111" s="74">
        <v>0</v>
      </c>
      <c r="I111" s="74">
        <v>0</v>
      </c>
      <c r="J111" s="146">
        <f t="shared" si="36"/>
        <v>58450000</v>
      </c>
      <c r="K111" s="74">
        <v>0</v>
      </c>
      <c r="L111" s="74">
        <v>0</v>
      </c>
      <c r="M111" s="74">
        <v>0</v>
      </c>
      <c r="N111" s="176">
        <v>0</v>
      </c>
      <c r="O111" s="183">
        <v>0</v>
      </c>
      <c r="P111" s="184">
        <v>0</v>
      </c>
    </row>
    <row r="112" spans="1:235" ht="19.5" customHeight="1">
      <c r="A112" s="38">
        <v>412200</v>
      </c>
      <c r="B112" s="19" t="s">
        <v>87</v>
      </c>
      <c r="C112" s="20">
        <v>25477000</v>
      </c>
      <c r="D112" s="20">
        <v>0</v>
      </c>
      <c r="E112" s="20">
        <f t="shared" si="34"/>
        <v>25477000</v>
      </c>
      <c r="F112" s="20">
        <v>247000</v>
      </c>
      <c r="G112" s="20">
        <v>0</v>
      </c>
      <c r="H112" s="20">
        <f t="shared" ref="H112" si="37">SUM(H113)</f>
        <v>0</v>
      </c>
      <c r="I112" s="20">
        <v>0</v>
      </c>
      <c r="J112" s="146">
        <f t="shared" si="36"/>
        <v>25724000</v>
      </c>
      <c r="K112" s="20">
        <v>950000</v>
      </c>
      <c r="L112" s="20">
        <v>10168</v>
      </c>
      <c r="M112" s="20">
        <v>0</v>
      </c>
      <c r="N112" s="120">
        <v>0</v>
      </c>
      <c r="O112" s="181">
        <f>SUM(K112:N112)</f>
        <v>960168</v>
      </c>
      <c r="P112" s="182">
        <f>SUM(J112+O112)</f>
        <v>26684168</v>
      </c>
    </row>
    <row r="113" spans="1:17" ht="19.5" hidden="1" customHeight="1">
      <c r="A113" s="73">
        <v>412211</v>
      </c>
      <c r="B113" s="58" t="s">
        <v>87</v>
      </c>
      <c r="C113" s="24">
        <v>22777000</v>
      </c>
      <c r="D113" s="24">
        <v>0</v>
      </c>
      <c r="E113" s="112">
        <f>SUM(C113+D113)</f>
        <v>22777000</v>
      </c>
      <c r="F113" s="100">
        <v>220000</v>
      </c>
      <c r="G113" s="24">
        <v>0</v>
      </c>
      <c r="H113" s="60">
        <v>0</v>
      </c>
      <c r="I113" s="60">
        <v>0</v>
      </c>
      <c r="J113" s="158">
        <f>SUM(E113:I113)</f>
        <v>22997000</v>
      </c>
      <c r="K113" s="60">
        <v>0</v>
      </c>
      <c r="L113" s="60">
        <v>0</v>
      </c>
      <c r="M113" s="60">
        <v>0</v>
      </c>
      <c r="N113" s="177">
        <v>0</v>
      </c>
      <c r="O113" s="185">
        <v>0</v>
      </c>
      <c r="P113" s="185">
        <v>0</v>
      </c>
    </row>
    <row r="114" spans="1:17" ht="19.5" customHeight="1">
      <c r="A114" s="107">
        <v>413000</v>
      </c>
      <c r="B114" s="106" t="s">
        <v>88</v>
      </c>
      <c r="C114" s="104">
        <f>SUM(C115)</f>
        <v>1600000</v>
      </c>
      <c r="D114" s="104">
        <f t="shared" ref="D114:P114" si="38">SUM(D115)</f>
        <v>0</v>
      </c>
      <c r="E114" s="104">
        <f t="shared" si="38"/>
        <v>1600000</v>
      </c>
      <c r="F114" s="104">
        <f t="shared" si="38"/>
        <v>1500000</v>
      </c>
      <c r="G114" s="104">
        <f t="shared" si="38"/>
        <v>0</v>
      </c>
      <c r="H114" s="104">
        <f t="shared" si="38"/>
        <v>0</v>
      </c>
      <c r="I114" s="104">
        <f t="shared" si="38"/>
        <v>0</v>
      </c>
      <c r="J114" s="157">
        <f t="shared" si="38"/>
        <v>3100000</v>
      </c>
      <c r="K114" s="104">
        <f t="shared" si="38"/>
        <v>0</v>
      </c>
      <c r="L114" s="104">
        <f t="shared" si="38"/>
        <v>0</v>
      </c>
      <c r="M114" s="104">
        <f t="shared" si="38"/>
        <v>0</v>
      </c>
      <c r="N114" s="178">
        <f t="shared" si="38"/>
        <v>0</v>
      </c>
      <c r="O114" s="186">
        <f t="shared" si="38"/>
        <v>0</v>
      </c>
      <c r="P114" s="186">
        <f t="shared" si="38"/>
        <v>3100000</v>
      </c>
    </row>
    <row r="115" spans="1:17" ht="20.100000000000001" customHeight="1">
      <c r="A115" s="38">
        <v>413100</v>
      </c>
      <c r="B115" s="19" t="s">
        <v>88</v>
      </c>
      <c r="C115" s="20">
        <v>1600000</v>
      </c>
      <c r="D115" s="20">
        <v>0</v>
      </c>
      <c r="E115" s="20">
        <f>SUM(C115:D115)</f>
        <v>1600000</v>
      </c>
      <c r="F115" s="20">
        <v>1500000</v>
      </c>
      <c r="G115" s="20">
        <v>0</v>
      </c>
      <c r="H115" s="20">
        <f t="shared" ref="H115" si="39">SUM(H116:H117)</f>
        <v>0</v>
      </c>
      <c r="I115" s="20">
        <v>0</v>
      </c>
      <c r="J115" s="146">
        <f t="shared" ref="J115" si="40">SUM(E115:I115)</f>
        <v>3100000</v>
      </c>
      <c r="K115" s="20">
        <v>0</v>
      </c>
      <c r="L115" s="20">
        <v>0</v>
      </c>
      <c r="M115" s="20">
        <v>0</v>
      </c>
      <c r="N115" s="120">
        <v>0</v>
      </c>
      <c r="O115" s="187">
        <f>SUM(K115:N115)</f>
        <v>0</v>
      </c>
      <c r="P115" s="182">
        <f>SUM(J115+O115)</f>
        <v>3100000</v>
      </c>
      <c r="Q115" s="133"/>
    </row>
    <row r="116" spans="1:17" ht="20.100000000000001" hidden="1" customHeight="1">
      <c r="A116" s="22">
        <v>413142</v>
      </c>
      <c r="B116" s="23" t="s">
        <v>89</v>
      </c>
      <c r="C116" s="24">
        <v>0</v>
      </c>
      <c r="D116" s="24">
        <v>0</v>
      </c>
      <c r="E116" s="24">
        <v>0</v>
      </c>
      <c r="F116" s="24">
        <v>1500000</v>
      </c>
      <c r="G116" s="24">
        <v>0</v>
      </c>
      <c r="H116" s="24">
        <v>0</v>
      </c>
      <c r="I116" s="24">
        <v>0</v>
      </c>
      <c r="J116" s="158">
        <f>SUM(E116:I116)</f>
        <v>1500000</v>
      </c>
      <c r="K116" s="24">
        <v>0</v>
      </c>
      <c r="L116" s="24">
        <v>0</v>
      </c>
      <c r="M116" s="24">
        <v>0</v>
      </c>
      <c r="N116" s="118">
        <v>0</v>
      </c>
      <c r="O116" s="188">
        <v>0</v>
      </c>
      <c r="P116" s="188">
        <v>0</v>
      </c>
    </row>
    <row r="117" spans="1:17" ht="20.100000000000001" hidden="1" customHeight="1">
      <c r="A117" s="22">
        <v>413151</v>
      </c>
      <c r="B117" s="23" t="s">
        <v>90</v>
      </c>
      <c r="C117" s="24">
        <v>1312000</v>
      </c>
      <c r="D117" s="24">
        <v>0</v>
      </c>
      <c r="E117" s="112">
        <f>SUM(C117+D117)</f>
        <v>1312000</v>
      </c>
      <c r="F117" s="24">
        <v>0</v>
      </c>
      <c r="G117" s="24">
        <v>0</v>
      </c>
      <c r="H117" s="24">
        <v>0</v>
      </c>
      <c r="I117" s="24">
        <v>0</v>
      </c>
      <c r="J117" s="158">
        <f>SUM(E117:I117)</f>
        <v>1312000</v>
      </c>
      <c r="K117" s="24">
        <v>0</v>
      </c>
      <c r="L117" s="24">
        <v>0</v>
      </c>
      <c r="M117" s="24">
        <v>0</v>
      </c>
      <c r="N117" s="118">
        <v>0</v>
      </c>
      <c r="O117" s="188">
        <v>0</v>
      </c>
      <c r="P117" s="188">
        <v>0</v>
      </c>
    </row>
    <row r="118" spans="1:17" ht="20.100000000000001" customHeight="1">
      <c r="A118" s="75">
        <v>414000</v>
      </c>
      <c r="B118" s="76" t="s">
        <v>358</v>
      </c>
      <c r="C118" s="77">
        <f>SUM(C122+C126)</f>
        <v>5000000</v>
      </c>
      <c r="D118" s="77">
        <f t="shared" ref="D118:I118" si="41">SUM(D122+D126)</f>
        <v>0</v>
      </c>
      <c r="E118" s="77">
        <f t="shared" si="41"/>
        <v>5000000</v>
      </c>
      <c r="F118" s="77">
        <f>SUM(F121+F122+F126)</f>
        <v>201000</v>
      </c>
      <c r="G118" s="77">
        <f t="shared" si="41"/>
        <v>0</v>
      </c>
      <c r="H118" s="77">
        <f t="shared" si="41"/>
        <v>0</v>
      </c>
      <c r="I118" s="77">
        <f t="shared" si="41"/>
        <v>0</v>
      </c>
      <c r="J118" s="159">
        <f>SUM(J121+J122+J126)</f>
        <v>5201000</v>
      </c>
      <c r="K118" s="77">
        <f t="shared" ref="K118:P118" si="42">SUM(K122+K126)</f>
        <v>0</v>
      </c>
      <c r="L118" s="77">
        <f t="shared" si="42"/>
        <v>0</v>
      </c>
      <c r="M118" s="77">
        <f t="shared" si="42"/>
        <v>0</v>
      </c>
      <c r="N118" s="179">
        <f t="shared" si="42"/>
        <v>0</v>
      </c>
      <c r="O118" s="189">
        <f t="shared" si="42"/>
        <v>0</v>
      </c>
      <c r="P118" s="189">
        <f t="shared" si="42"/>
        <v>5201000</v>
      </c>
    </row>
    <row r="119" spans="1:17" ht="20.100000000000001" hidden="1" customHeight="1">
      <c r="A119" s="22">
        <v>414100</v>
      </c>
      <c r="B119" s="23" t="s">
        <v>91</v>
      </c>
      <c r="C119" s="24">
        <f>SUM(D119:J119)</f>
        <v>0</v>
      </c>
      <c r="D119" s="24"/>
      <c r="E119" s="24"/>
      <c r="F119" s="24"/>
      <c r="G119" s="24"/>
      <c r="H119" s="24"/>
      <c r="I119" s="24"/>
      <c r="J119" s="147"/>
      <c r="K119" s="24"/>
      <c r="L119" s="24"/>
      <c r="M119" s="24"/>
      <c r="N119" s="118"/>
      <c r="O119" s="188"/>
      <c r="P119" s="188"/>
    </row>
    <row r="120" spans="1:17" ht="20.100000000000001" hidden="1" customHeight="1">
      <c r="A120" s="22">
        <v>414200</v>
      </c>
      <c r="B120" s="23" t="s">
        <v>92</v>
      </c>
      <c r="C120" s="24">
        <f>SUM(D120:J120)</f>
        <v>0</v>
      </c>
      <c r="D120" s="24"/>
      <c r="E120" s="24"/>
      <c r="F120" s="24"/>
      <c r="G120" s="24"/>
      <c r="H120" s="24"/>
      <c r="I120" s="24"/>
      <c r="J120" s="147"/>
      <c r="K120" s="24"/>
      <c r="L120" s="24"/>
      <c r="M120" s="24"/>
      <c r="N120" s="118"/>
      <c r="O120" s="188"/>
      <c r="P120" s="188"/>
    </row>
    <row r="121" spans="1:17" ht="20.100000000000001" customHeight="1">
      <c r="A121" s="21">
        <v>414100</v>
      </c>
      <c r="B121" s="128" t="s">
        <v>403</v>
      </c>
      <c r="C121" s="20"/>
      <c r="D121" s="20"/>
      <c r="E121" s="20"/>
      <c r="F121" s="20">
        <v>0</v>
      </c>
      <c r="G121" s="20"/>
      <c r="H121" s="20"/>
      <c r="I121" s="20"/>
      <c r="J121" s="146">
        <f t="shared" ref="J121:J126" si="43">SUM(E121:I121)</f>
        <v>0</v>
      </c>
      <c r="K121" s="20"/>
      <c r="L121" s="20"/>
      <c r="M121" s="20"/>
      <c r="N121" s="120"/>
      <c r="O121" s="187">
        <f>SUM(K121:N121)</f>
        <v>0</v>
      </c>
      <c r="P121" s="182">
        <f>SUM(J121+O121)</f>
        <v>0</v>
      </c>
    </row>
    <row r="122" spans="1:17" ht="20.100000000000001" customHeight="1">
      <c r="A122" s="38">
        <v>414300</v>
      </c>
      <c r="B122" s="19" t="s">
        <v>93</v>
      </c>
      <c r="C122" s="20">
        <v>3750000</v>
      </c>
      <c r="D122" s="20">
        <v>0</v>
      </c>
      <c r="E122" s="20">
        <f>SUM(C122:D122)</f>
        <v>3750000</v>
      </c>
      <c r="F122" s="20">
        <v>0</v>
      </c>
      <c r="G122" s="20">
        <v>0</v>
      </c>
      <c r="H122" s="20">
        <f t="shared" ref="H122" si="44">SUM(H123:H124)</f>
        <v>0</v>
      </c>
      <c r="I122" s="20">
        <v>0</v>
      </c>
      <c r="J122" s="146">
        <f t="shared" si="43"/>
        <v>3750000</v>
      </c>
      <c r="K122" s="20">
        <v>0</v>
      </c>
      <c r="L122" s="20">
        <v>0</v>
      </c>
      <c r="M122" s="20">
        <v>0</v>
      </c>
      <c r="N122" s="120">
        <v>0</v>
      </c>
      <c r="O122" s="187">
        <f>SUM(K122:N122)</f>
        <v>0</v>
      </c>
      <c r="P122" s="182">
        <f>SUM(J122+O122)</f>
        <v>3750000</v>
      </c>
    </row>
    <row r="123" spans="1:17" ht="20.100000000000001" hidden="1" customHeight="1">
      <c r="A123" s="22">
        <v>414311</v>
      </c>
      <c r="B123" s="23" t="s">
        <v>94</v>
      </c>
      <c r="C123" s="24">
        <v>2600000</v>
      </c>
      <c r="D123" s="24">
        <v>0</v>
      </c>
      <c r="E123" s="112">
        <f>SUM(C123+D123)</f>
        <v>2600000</v>
      </c>
      <c r="F123" s="24">
        <v>0</v>
      </c>
      <c r="G123" s="24">
        <v>0</v>
      </c>
      <c r="H123" s="24">
        <v>0</v>
      </c>
      <c r="I123" s="24">
        <v>0</v>
      </c>
      <c r="J123" s="146">
        <f t="shared" si="43"/>
        <v>2600000</v>
      </c>
      <c r="K123" s="24">
        <v>0</v>
      </c>
      <c r="L123" s="24">
        <v>0</v>
      </c>
      <c r="M123" s="24">
        <v>0</v>
      </c>
      <c r="N123" s="118">
        <v>0</v>
      </c>
      <c r="O123" s="190">
        <v>0</v>
      </c>
      <c r="P123" s="188">
        <v>0</v>
      </c>
    </row>
    <row r="124" spans="1:17" ht="20.100000000000001" hidden="1" customHeight="1">
      <c r="A124" s="22">
        <v>414314</v>
      </c>
      <c r="B124" s="23" t="s">
        <v>95</v>
      </c>
      <c r="C124" s="24">
        <v>100000</v>
      </c>
      <c r="D124" s="24">
        <v>0</v>
      </c>
      <c r="E124" s="112">
        <f>SUM(C124+D124)</f>
        <v>100000</v>
      </c>
      <c r="F124" s="24">
        <v>0</v>
      </c>
      <c r="G124" s="24">
        <v>0</v>
      </c>
      <c r="H124" s="24">
        <v>0</v>
      </c>
      <c r="I124" s="24">
        <v>0</v>
      </c>
      <c r="J124" s="146">
        <f t="shared" si="43"/>
        <v>100000</v>
      </c>
      <c r="K124" s="24">
        <v>0</v>
      </c>
      <c r="L124" s="24">
        <v>0</v>
      </c>
      <c r="M124" s="24">
        <v>0</v>
      </c>
      <c r="N124" s="118">
        <v>0</v>
      </c>
      <c r="O124" s="190">
        <v>0</v>
      </c>
      <c r="P124" s="188">
        <v>0</v>
      </c>
    </row>
    <row r="125" spans="1:17" ht="15.75" hidden="1" customHeight="1">
      <c r="A125" s="25" t="s">
        <v>3</v>
      </c>
      <c r="B125" s="39" t="s">
        <v>15</v>
      </c>
      <c r="C125" s="29">
        <v>4</v>
      </c>
      <c r="D125" s="29">
        <v>5</v>
      </c>
      <c r="E125" s="29">
        <v>6</v>
      </c>
      <c r="F125" s="29">
        <v>7</v>
      </c>
      <c r="G125" s="29">
        <v>8</v>
      </c>
      <c r="H125" s="29">
        <v>9</v>
      </c>
      <c r="I125" s="29"/>
      <c r="J125" s="146">
        <f t="shared" si="43"/>
        <v>30</v>
      </c>
      <c r="K125" s="29"/>
      <c r="L125" s="29"/>
      <c r="M125" s="29"/>
      <c r="N125" s="169"/>
      <c r="O125" s="191"/>
      <c r="P125" s="191"/>
    </row>
    <row r="126" spans="1:17" ht="39.950000000000003" customHeight="1">
      <c r="A126" s="38">
        <v>414400</v>
      </c>
      <c r="B126" s="19" t="s">
        <v>96</v>
      </c>
      <c r="C126" s="20">
        <v>1250000</v>
      </c>
      <c r="D126" s="20">
        <v>0</v>
      </c>
      <c r="E126" s="20">
        <f>SUM(C126:D126)</f>
        <v>1250000</v>
      </c>
      <c r="F126" s="20">
        <v>201000</v>
      </c>
      <c r="G126" s="20">
        <v>0</v>
      </c>
      <c r="H126" s="20">
        <f t="shared" ref="H126" si="45">H127+H128</f>
        <v>0</v>
      </c>
      <c r="I126" s="20">
        <v>0</v>
      </c>
      <c r="J126" s="146">
        <f t="shared" si="43"/>
        <v>1451000</v>
      </c>
      <c r="K126" s="20">
        <v>0</v>
      </c>
      <c r="L126" s="20">
        <v>0</v>
      </c>
      <c r="M126" s="20">
        <v>0</v>
      </c>
      <c r="N126" s="120">
        <v>0</v>
      </c>
      <c r="O126" s="187">
        <f>SUM(K126:N126)</f>
        <v>0</v>
      </c>
      <c r="P126" s="182">
        <f>SUM(J126+O126)</f>
        <v>1451000</v>
      </c>
    </row>
    <row r="127" spans="1:17" ht="20.100000000000001" hidden="1" customHeight="1">
      <c r="A127" s="22">
        <v>414411</v>
      </c>
      <c r="B127" s="23" t="s">
        <v>97</v>
      </c>
      <c r="C127" s="24">
        <v>300000</v>
      </c>
      <c r="D127" s="24">
        <v>0</v>
      </c>
      <c r="E127" s="112">
        <f>SUM(C127+D127)</f>
        <v>300000</v>
      </c>
      <c r="F127" s="24">
        <v>100000</v>
      </c>
      <c r="G127" s="24">
        <v>0</v>
      </c>
      <c r="H127" s="24">
        <v>0</v>
      </c>
      <c r="I127" s="24">
        <v>0</v>
      </c>
      <c r="J127" s="158">
        <f>SUM(E127:I127)</f>
        <v>400000</v>
      </c>
      <c r="K127" s="24">
        <v>0</v>
      </c>
      <c r="L127" s="24">
        <v>0</v>
      </c>
      <c r="M127" s="24">
        <v>0</v>
      </c>
      <c r="N127" s="24">
        <v>0</v>
      </c>
      <c r="O127" s="171">
        <v>0</v>
      </c>
      <c r="P127" s="171">
        <v>0</v>
      </c>
    </row>
    <row r="128" spans="1:17" ht="20.100000000000001" hidden="1" customHeight="1">
      <c r="A128" s="22">
        <v>414419</v>
      </c>
      <c r="B128" s="23" t="s">
        <v>98</v>
      </c>
      <c r="C128" s="24">
        <v>800000</v>
      </c>
      <c r="D128" s="24">
        <v>0</v>
      </c>
      <c r="E128" s="112">
        <f>SUM(C128+D128)</f>
        <v>800000</v>
      </c>
      <c r="F128" s="24">
        <v>0</v>
      </c>
      <c r="G128" s="24">
        <v>0</v>
      </c>
      <c r="H128" s="24">
        <v>0</v>
      </c>
      <c r="I128" s="24">
        <v>0</v>
      </c>
      <c r="J128" s="158">
        <f>SUM(E128:I128)</f>
        <v>800000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</row>
    <row r="129" spans="1:235" ht="20.100000000000001" customHeight="1">
      <c r="A129" s="75">
        <v>415000</v>
      </c>
      <c r="B129" s="76" t="s">
        <v>359</v>
      </c>
      <c r="C129" s="77">
        <f t="shared" ref="C129:P130" si="46">SUM(C130)</f>
        <v>9704000</v>
      </c>
      <c r="D129" s="77">
        <f t="shared" si="46"/>
        <v>0</v>
      </c>
      <c r="E129" s="77">
        <f t="shared" si="46"/>
        <v>9704000</v>
      </c>
      <c r="F129" s="77">
        <f t="shared" si="46"/>
        <v>0</v>
      </c>
      <c r="G129" s="77">
        <f t="shared" si="46"/>
        <v>0</v>
      </c>
      <c r="H129" s="77">
        <f t="shared" si="46"/>
        <v>0</v>
      </c>
      <c r="I129" s="77">
        <f t="shared" si="46"/>
        <v>0</v>
      </c>
      <c r="J129" s="159">
        <f t="shared" si="46"/>
        <v>9704000</v>
      </c>
      <c r="K129" s="77">
        <f t="shared" si="46"/>
        <v>0</v>
      </c>
      <c r="L129" s="77">
        <f t="shared" si="46"/>
        <v>0</v>
      </c>
      <c r="M129" s="77">
        <f t="shared" si="46"/>
        <v>0</v>
      </c>
      <c r="N129" s="77">
        <f t="shared" si="46"/>
        <v>0</v>
      </c>
      <c r="O129" s="173">
        <f t="shared" si="46"/>
        <v>0</v>
      </c>
      <c r="P129" s="173">
        <f t="shared" si="46"/>
        <v>9704000</v>
      </c>
    </row>
    <row r="130" spans="1:235" ht="20.100000000000001" customHeight="1">
      <c r="A130" s="38">
        <v>415100</v>
      </c>
      <c r="B130" s="19" t="s">
        <v>99</v>
      </c>
      <c r="C130" s="20">
        <v>9704000</v>
      </c>
      <c r="D130" s="20">
        <v>0</v>
      </c>
      <c r="E130" s="20">
        <f>SUM(C130:D130)</f>
        <v>9704000</v>
      </c>
      <c r="F130" s="20">
        <v>0</v>
      </c>
      <c r="G130" s="20">
        <v>0</v>
      </c>
      <c r="H130" s="20">
        <f t="shared" si="46"/>
        <v>0</v>
      </c>
      <c r="I130" s="20">
        <v>0</v>
      </c>
      <c r="J130" s="146">
        <f t="shared" ref="J130" si="47">SUM(E130:I130)</f>
        <v>9704000</v>
      </c>
      <c r="K130" s="20">
        <v>0</v>
      </c>
      <c r="L130" s="20">
        <v>0</v>
      </c>
      <c r="M130" s="20">
        <v>0</v>
      </c>
      <c r="N130" s="120">
        <v>0</v>
      </c>
      <c r="O130" s="187">
        <f>SUM(K130:N130)</f>
        <v>0</v>
      </c>
      <c r="P130" s="182">
        <f>SUM(J130+O130)</f>
        <v>9704000</v>
      </c>
    </row>
    <row r="131" spans="1:235" ht="20.100000000000001" hidden="1" customHeight="1">
      <c r="A131" s="22">
        <v>415112</v>
      </c>
      <c r="B131" s="23" t="s">
        <v>100</v>
      </c>
      <c r="C131" s="24">
        <v>9500000</v>
      </c>
      <c r="D131" s="24">
        <v>0</v>
      </c>
      <c r="E131" s="112">
        <f>SUM(C131+D131)</f>
        <v>9500000</v>
      </c>
      <c r="F131" s="24">
        <v>0</v>
      </c>
      <c r="G131" s="24">
        <v>0</v>
      </c>
      <c r="H131" s="60">
        <v>0</v>
      </c>
      <c r="I131" s="60">
        <v>0</v>
      </c>
      <c r="J131" s="158">
        <f>SUM(E131:I131)</f>
        <v>9500000</v>
      </c>
      <c r="K131" s="60">
        <v>0</v>
      </c>
      <c r="L131" s="60">
        <v>0</v>
      </c>
      <c r="M131" s="60">
        <v>0</v>
      </c>
      <c r="N131" s="177">
        <v>0</v>
      </c>
      <c r="O131" s="185">
        <v>0</v>
      </c>
      <c r="P131" s="185">
        <v>0</v>
      </c>
    </row>
    <row r="132" spans="1:235" ht="20.100000000000001" customHeight="1">
      <c r="A132" s="75">
        <v>416000</v>
      </c>
      <c r="B132" s="76" t="s">
        <v>101</v>
      </c>
      <c r="C132" s="77">
        <f t="shared" ref="C132:P132" si="48">SUM(C133)</f>
        <v>5700000</v>
      </c>
      <c r="D132" s="77">
        <f t="shared" si="48"/>
        <v>0</v>
      </c>
      <c r="E132" s="77">
        <f t="shared" si="48"/>
        <v>5700000</v>
      </c>
      <c r="F132" s="77">
        <f t="shared" si="48"/>
        <v>180000</v>
      </c>
      <c r="G132" s="77">
        <f t="shared" si="48"/>
        <v>0</v>
      </c>
      <c r="H132" s="77">
        <f t="shared" si="48"/>
        <v>0</v>
      </c>
      <c r="I132" s="77">
        <f t="shared" si="48"/>
        <v>0</v>
      </c>
      <c r="J132" s="159">
        <f t="shared" si="48"/>
        <v>5880000</v>
      </c>
      <c r="K132" s="77">
        <f t="shared" si="48"/>
        <v>0</v>
      </c>
      <c r="L132" s="77">
        <f t="shared" si="48"/>
        <v>13889</v>
      </c>
      <c r="M132" s="77">
        <f t="shared" si="48"/>
        <v>0</v>
      </c>
      <c r="N132" s="179">
        <f t="shared" si="48"/>
        <v>0</v>
      </c>
      <c r="O132" s="189">
        <f t="shared" si="48"/>
        <v>13889</v>
      </c>
      <c r="P132" s="189">
        <f t="shared" si="48"/>
        <v>5893889</v>
      </c>
    </row>
    <row r="133" spans="1:235" ht="20.100000000000001" customHeight="1">
      <c r="A133" s="38">
        <v>416100</v>
      </c>
      <c r="B133" s="19" t="s">
        <v>102</v>
      </c>
      <c r="C133" s="20">
        <v>5700000</v>
      </c>
      <c r="D133" s="20">
        <v>0</v>
      </c>
      <c r="E133" s="20">
        <f>SUM(C133:D133)</f>
        <v>5700000</v>
      </c>
      <c r="F133" s="20">
        <v>180000</v>
      </c>
      <c r="G133" s="20">
        <v>0</v>
      </c>
      <c r="H133" s="20">
        <f t="shared" ref="H133" si="49">SUM(H134:H135)</f>
        <v>0</v>
      </c>
      <c r="I133" s="20">
        <v>0</v>
      </c>
      <c r="J133" s="146">
        <f t="shared" ref="J133" si="50">SUM(E133:I133)</f>
        <v>5880000</v>
      </c>
      <c r="K133" s="20">
        <v>0</v>
      </c>
      <c r="L133" s="20">
        <v>13889</v>
      </c>
      <c r="M133" s="20">
        <v>0</v>
      </c>
      <c r="N133" s="120">
        <v>0</v>
      </c>
      <c r="O133" s="187">
        <f>SUM(K133:N133)</f>
        <v>13889</v>
      </c>
      <c r="P133" s="182">
        <f>SUM(J133+O133)</f>
        <v>5893889</v>
      </c>
    </row>
    <row r="134" spans="1:235" ht="20.100000000000001" hidden="1" customHeight="1">
      <c r="A134" s="22">
        <v>416111</v>
      </c>
      <c r="B134" s="23" t="s">
        <v>103</v>
      </c>
      <c r="C134" s="24">
        <v>4500000</v>
      </c>
      <c r="D134" s="24">
        <v>0</v>
      </c>
      <c r="E134" s="112">
        <f>SUM(C134+D134)</f>
        <v>4500000</v>
      </c>
      <c r="F134" s="24">
        <v>200000</v>
      </c>
      <c r="G134" s="24">
        <v>0</v>
      </c>
      <c r="H134" s="60">
        <v>0</v>
      </c>
      <c r="I134" s="60">
        <v>0</v>
      </c>
      <c r="J134" s="158">
        <f>SUM(E134:I134)</f>
        <v>4700000</v>
      </c>
      <c r="K134" s="60">
        <v>0</v>
      </c>
      <c r="L134" s="60">
        <v>0</v>
      </c>
      <c r="M134" s="60">
        <v>0</v>
      </c>
      <c r="N134" s="177">
        <v>0</v>
      </c>
      <c r="O134" s="185">
        <v>0</v>
      </c>
      <c r="P134" s="185">
        <v>0</v>
      </c>
    </row>
    <row r="135" spans="1:235" ht="35.25" hidden="1" customHeight="1">
      <c r="A135" s="22">
        <v>416131</v>
      </c>
      <c r="B135" s="23" t="s">
        <v>104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60">
        <v>0</v>
      </c>
      <c r="I135" s="60">
        <v>0</v>
      </c>
      <c r="J135" s="158">
        <f>SUM(E135:I135)</f>
        <v>0</v>
      </c>
      <c r="K135" s="60">
        <v>0</v>
      </c>
      <c r="L135" s="60">
        <v>0</v>
      </c>
      <c r="M135" s="60">
        <v>0</v>
      </c>
      <c r="N135" s="177">
        <v>0</v>
      </c>
      <c r="O135" s="185">
        <v>0</v>
      </c>
      <c r="P135" s="185">
        <v>0</v>
      </c>
    </row>
    <row r="136" spans="1:235" ht="20.100000000000001" hidden="1" customHeight="1">
      <c r="A136" s="21">
        <v>417000</v>
      </c>
      <c r="B136" s="19" t="s">
        <v>105</v>
      </c>
      <c r="C136" s="20">
        <f t="shared" ref="C136:J136" si="51">SUM(C137)</f>
        <v>0</v>
      </c>
      <c r="D136" s="20">
        <f t="shared" si="51"/>
        <v>0</v>
      </c>
      <c r="E136" s="20">
        <f t="shared" si="51"/>
        <v>0</v>
      </c>
      <c r="F136" s="20">
        <f t="shared" si="51"/>
        <v>0</v>
      </c>
      <c r="G136" s="20">
        <f t="shared" si="51"/>
        <v>0</v>
      </c>
      <c r="H136" s="61">
        <f t="shared" si="51"/>
        <v>0</v>
      </c>
      <c r="I136" s="61"/>
      <c r="J136" s="160">
        <f t="shared" si="51"/>
        <v>0</v>
      </c>
      <c r="K136" s="61"/>
      <c r="L136" s="61"/>
      <c r="M136" s="61"/>
      <c r="N136" s="172"/>
      <c r="O136" s="183"/>
      <c r="P136" s="183"/>
    </row>
    <row r="137" spans="1:235" ht="20.100000000000001" hidden="1" customHeight="1">
      <c r="A137" s="22">
        <v>417100</v>
      </c>
      <c r="B137" s="23" t="s">
        <v>106</v>
      </c>
      <c r="C137" s="24">
        <f>SUM(D137:J137)</f>
        <v>0</v>
      </c>
      <c r="D137" s="24"/>
      <c r="E137" s="24"/>
      <c r="F137" s="24"/>
      <c r="G137" s="24"/>
      <c r="H137" s="60"/>
      <c r="I137" s="60"/>
      <c r="J137" s="158"/>
      <c r="K137" s="60"/>
      <c r="L137" s="60"/>
      <c r="M137" s="60"/>
      <c r="N137" s="177"/>
      <c r="O137" s="185"/>
      <c r="P137" s="185"/>
    </row>
    <row r="138" spans="1:235" ht="20.100000000000001" hidden="1" customHeight="1">
      <c r="A138" s="21">
        <v>418000</v>
      </c>
      <c r="B138" s="19" t="s">
        <v>107</v>
      </c>
      <c r="C138" s="20">
        <f t="shared" ref="C138:J138" si="52">SUM(C139)</f>
        <v>0</v>
      </c>
      <c r="D138" s="20">
        <f t="shared" si="52"/>
        <v>0</v>
      </c>
      <c r="E138" s="20">
        <f t="shared" si="52"/>
        <v>0</v>
      </c>
      <c r="F138" s="20">
        <f t="shared" si="52"/>
        <v>0</v>
      </c>
      <c r="G138" s="20">
        <f t="shared" si="52"/>
        <v>0</v>
      </c>
      <c r="H138" s="61">
        <f t="shared" si="52"/>
        <v>0</v>
      </c>
      <c r="I138" s="61"/>
      <c r="J138" s="160">
        <f t="shared" si="52"/>
        <v>0</v>
      </c>
      <c r="K138" s="61"/>
      <c r="L138" s="61"/>
      <c r="M138" s="61"/>
      <c r="N138" s="172"/>
      <c r="O138" s="183"/>
      <c r="P138" s="183"/>
    </row>
    <row r="139" spans="1:235" ht="20.100000000000001" hidden="1" customHeight="1">
      <c r="A139" s="22">
        <v>418100</v>
      </c>
      <c r="B139" s="23" t="s">
        <v>108</v>
      </c>
      <c r="C139" s="24">
        <f>SUM(D139:J139)</f>
        <v>0</v>
      </c>
      <c r="D139" s="24"/>
      <c r="E139" s="24"/>
      <c r="F139" s="24"/>
      <c r="G139" s="24"/>
      <c r="H139" s="60"/>
      <c r="I139" s="60"/>
      <c r="J139" s="158"/>
      <c r="K139" s="60"/>
      <c r="L139" s="60"/>
      <c r="M139" s="60"/>
      <c r="N139" s="177"/>
      <c r="O139" s="185"/>
      <c r="P139" s="185"/>
    </row>
    <row r="140" spans="1:235" s="84" customFormat="1" ht="20.100000000000001" customHeight="1">
      <c r="A140" s="75">
        <v>421000</v>
      </c>
      <c r="B140" s="76" t="s">
        <v>367</v>
      </c>
      <c r="C140" s="77">
        <f>SUM(C141+C144+C148+C155+C161)</f>
        <v>18220000</v>
      </c>
      <c r="D140" s="77">
        <f t="shared" ref="D140:J140" si="53">SUM(D141+D144+D148+D155+D161)</f>
        <v>0</v>
      </c>
      <c r="E140" s="77">
        <f t="shared" si="53"/>
        <v>18220000</v>
      </c>
      <c r="F140" s="77">
        <f t="shared" si="53"/>
        <v>1115000</v>
      </c>
      <c r="G140" s="77">
        <f t="shared" si="53"/>
        <v>0</v>
      </c>
      <c r="H140" s="77">
        <f t="shared" si="53"/>
        <v>0</v>
      </c>
      <c r="I140" s="77">
        <f t="shared" si="53"/>
        <v>0</v>
      </c>
      <c r="J140" s="159">
        <f t="shared" si="53"/>
        <v>19335000</v>
      </c>
      <c r="K140" s="77">
        <f t="shared" ref="K140:P140" si="54">SUM(K141+K144+K148+K155+K161)</f>
        <v>0</v>
      </c>
      <c r="L140" s="77">
        <f t="shared" si="54"/>
        <v>0</v>
      </c>
      <c r="M140" s="77">
        <f t="shared" si="54"/>
        <v>0</v>
      </c>
      <c r="N140" s="179">
        <f t="shared" si="54"/>
        <v>0</v>
      </c>
      <c r="O140" s="189">
        <f t="shared" si="54"/>
        <v>0</v>
      </c>
      <c r="P140" s="189">
        <f t="shared" si="54"/>
        <v>19335000</v>
      </c>
      <c r="Q140" s="134"/>
      <c r="R140" s="134"/>
      <c r="S140" s="134"/>
      <c r="T140" s="134"/>
      <c r="U140" s="134"/>
      <c r="V140" s="134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  <c r="GT140" s="83"/>
      <c r="GU140" s="83"/>
      <c r="GV140" s="83"/>
      <c r="GW140" s="83"/>
      <c r="GX140" s="83"/>
      <c r="GY140" s="83"/>
      <c r="GZ140" s="83"/>
      <c r="HA140" s="83"/>
      <c r="HB140" s="83"/>
      <c r="HC140" s="83"/>
      <c r="HD140" s="83"/>
      <c r="HE140" s="83"/>
      <c r="HF140" s="83"/>
      <c r="HG140" s="83"/>
      <c r="HH140" s="83"/>
      <c r="HI140" s="83"/>
      <c r="HJ140" s="83"/>
      <c r="HK140" s="83"/>
      <c r="HL140" s="83"/>
      <c r="HM140" s="83"/>
      <c r="HN140" s="83"/>
      <c r="HO140" s="83"/>
      <c r="HP140" s="83"/>
      <c r="HQ140" s="83"/>
      <c r="HR140" s="83"/>
      <c r="HS140" s="83"/>
      <c r="HT140" s="83"/>
      <c r="HU140" s="83"/>
      <c r="HV140" s="83"/>
      <c r="HW140" s="83"/>
      <c r="HX140" s="83"/>
      <c r="HY140" s="83"/>
      <c r="HZ140" s="83"/>
      <c r="IA140" s="83"/>
    </row>
    <row r="141" spans="1:235" ht="33" customHeight="1">
      <c r="A141" s="38">
        <v>421100</v>
      </c>
      <c r="B141" s="19" t="s">
        <v>109</v>
      </c>
      <c r="C141" s="20">
        <v>878000</v>
      </c>
      <c r="D141" s="20">
        <v>0</v>
      </c>
      <c r="E141" s="20">
        <f>SUM(C141:D141)</f>
        <v>878000</v>
      </c>
      <c r="F141" s="20">
        <v>50000</v>
      </c>
      <c r="G141" s="20">
        <v>0</v>
      </c>
      <c r="H141" s="20">
        <f t="shared" ref="H141" si="55">SUM(H142:H143)</f>
        <v>0</v>
      </c>
      <c r="I141" s="20">
        <v>0</v>
      </c>
      <c r="J141" s="146">
        <f t="shared" ref="J141:J161" si="56">SUM(E141:I141)</f>
        <v>928000</v>
      </c>
      <c r="K141" s="20">
        <v>0</v>
      </c>
      <c r="L141" s="20">
        <v>0</v>
      </c>
      <c r="M141" s="20">
        <v>0</v>
      </c>
      <c r="N141" s="120">
        <v>0</v>
      </c>
      <c r="O141" s="187">
        <f>SUM(K141:N141)</f>
        <v>0</v>
      </c>
      <c r="P141" s="182">
        <f t="shared" ref="P141:P155" si="57">SUM(J141+O141)</f>
        <v>928000</v>
      </c>
    </row>
    <row r="142" spans="1:235" ht="20.100000000000001" hidden="1" customHeight="1">
      <c r="A142" s="22">
        <v>421111</v>
      </c>
      <c r="B142" s="23" t="s">
        <v>109</v>
      </c>
      <c r="C142" s="24">
        <v>600000</v>
      </c>
      <c r="D142" s="24">
        <v>0</v>
      </c>
      <c r="E142" s="112">
        <f>SUM(C142+D142)</f>
        <v>600000</v>
      </c>
      <c r="F142" s="24">
        <v>30000</v>
      </c>
      <c r="G142" s="24">
        <v>0</v>
      </c>
      <c r="H142" s="60">
        <v>0</v>
      </c>
      <c r="I142" s="60">
        <v>0</v>
      </c>
      <c r="J142" s="146">
        <f t="shared" si="56"/>
        <v>630000</v>
      </c>
      <c r="K142" s="60">
        <v>0</v>
      </c>
      <c r="L142" s="60">
        <v>0</v>
      </c>
      <c r="M142" s="60">
        <v>0</v>
      </c>
      <c r="N142" s="177">
        <v>0</v>
      </c>
      <c r="O142" s="183">
        <v>0</v>
      </c>
      <c r="P142" s="182">
        <f t="shared" si="57"/>
        <v>630000</v>
      </c>
    </row>
    <row r="143" spans="1:235" ht="33" hidden="1" customHeight="1">
      <c r="A143" s="22">
        <v>421121</v>
      </c>
      <c r="B143" s="23" t="s">
        <v>110</v>
      </c>
      <c r="C143" s="24">
        <f>SUM(D143:J143)</f>
        <v>0</v>
      </c>
      <c r="D143" s="24">
        <v>0</v>
      </c>
      <c r="E143" s="24">
        <v>0</v>
      </c>
      <c r="F143" s="24">
        <v>0</v>
      </c>
      <c r="G143" s="24">
        <v>0</v>
      </c>
      <c r="H143" s="60">
        <v>0</v>
      </c>
      <c r="I143" s="60">
        <v>0</v>
      </c>
      <c r="J143" s="146">
        <f t="shared" si="56"/>
        <v>0</v>
      </c>
      <c r="K143" s="60">
        <v>0</v>
      </c>
      <c r="L143" s="60">
        <v>0</v>
      </c>
      <c r="M143" s="60">
        <v>0</v>
      </c>
      <c r="N143" s="177">
        <v>0</v>
      </c>
      <c r="O143" s="183">
        <v>0</v>
      </c>
      <c r="P143" s="182">
        <f t="shared" si="57"/>
        <v>0</v>
      </c>
    </row>
    <row r="144" spans="1:235" ht="20.100000000000001" customHeight="1">
      <c r="A144" s="38">
        <v>421200</v>
      </c>
      <c r="B144" s="19" t="s">
        <v>111</v>
      </c>
      <c r="C144" s="20">
        <v>8700000</v>
      </c>
      <c r="D144" s="20">
        <v>0</v>
      </c>
      <c r="E144" s="20">
        <f t="shared" ref="E144:E161" si="58">SUM(C144:D144)</f>
        <v>8700000</v>
      </c>
      <c r="F144" s="20">
        <v>20000</v>
      </c>
      <c r="G144" s="20">
        <v>0</v>
      </c>
      <c r="H144" s="20">
        <f t="shared" ref="H144" si="59">SUM(H145:H147)</f>
        <v>0</v>
      </c>
      <c r="I144" s="20">
        <v>0</v>
      </c>
      <c r="J144" s="146">
        <f t="shared" si="56"/>
        <v>8720000</v>
      </c>
      <c r="K144" s="20">
        <v>0</v>
      </c>
      <c r="L144" s="20">
        <v>0</v>
      </c>
      <c r="M144" s="20">
        <v>0</v>
      </c>
      <c r="N144" s="120">
        <v>0</v>
      </c>
      <c r="O144" s="187">
        <f t="shared" ref="O144:O161" si="60">SUM(K144:N144)</f>
        <v>0</v>
      </c>
      <c r="P144" s="182">
        <f t="shared" si="57"/>
        <v>8720000</v>
      </c>
    </row>
    <row r="145" spans="1:16" ht="20.100000000000001" hidden="1" customHeight="1">
      <c r="A145" s="22">
        <v>421211</v>
      </c>
      <c r="B145" s="23" t="s">
        <v>112</v>
      </c>
      <c r="C145" s="24">
        <v>3500000</v>
      </c>
      <c r="D145" s="24">
        <v>0</v>
      </c>
      <c r="E145" s="20">
        <f t="shared" si="58"/>
        <v>3500000</v>
      </c>
      <c r="F145" s="24">
        <v>0</v>
      </c>
      <c r="G145" s="24">
        <v>0</v>
      </c>
      <c r="H145" s="60">
        <v>0</v>
      </c>
      <c r="I145" s="60">
        <v>0</v>
      </c>
      <c r="J145" s="146">
        <f t="shared" si="56"/>
        <v>3500000</v>
      </c>
      <c r="K145" s="60">
        <v>0</v>
      </c>
      <c r="L145" s="60">
        <v>0</v>
      </c>
      <c r="M145" s="60">
        <v>0</v>
      </c>
      <c r="N145" s="177">
        <v>0</v>
      </c>
      <c r="O145" s="187">
        <f t="shared" si="60"/>
        <v>0</v>
      </c>
      <c r="P145" s="182">
        <f t="shared" si="57"/>
        <v>3500000</v>
      </c>
    </row>
    <row r="146" spans="1:16" ht="20.100000000000001" hidden="1" customHeight="1">
      <c r="A146" s="22">
        <v>421221</v>
      </c>
      <c r="B146" s="23" t="s">
        <v>113</v>
      </c>
      <c r="C146" s="24">
        <v>1300000</v>
      </c>
      <c r="D146" s="24">
        <v>0</v>
      </c>
      <c r="E146" s="20">
        <f t="shared" si="58"/>
        <v>1300000</v>
      </c>
      <c r="F146" s="24">
        <v>0</v>
      </c>
      <c r="G146" s="24">
        <v>0</v>
      </c>
      <c r="H146" s="60">
        <v>0</v>
      </c>
      <c r="I146" s="60">
        <v>0</v>
      </c>
      <c r="J146" s="146">
        <f t="shared" si="56"/>
        <v>1300000</v>
      </c>
      <c r="K146" s="60">
        <v>0</v>
      </c>
      <c r="L146" s="60">
        <v>0</v>
      </c>
      <c r="M146" s="60">
        <v>0</v>
      </c>
      <c r="N146" s="177">
        <v>0</v>
      </c>
      <c r="O146" s="187">
        <f t="shared" si="60"/>
        <v>0</v>
      </c>
      <c r="P146" s="182">
        <f t="shared" si="57"/>
        <v>1300000</v>
      </c>
    </row>
    <row r="147" spans="1:16" ht="20.100000000000001" hidden="1" customHeight="1">
      <c r="A147" s="22">
        <v>421225</v>
      </c>
      <c r="B147" s="23" t="s">
        <v>114</v>
      </c>
      <c r="C147" s="24">
        <v>1200000</v>
      </c>
      <c r="D147" s="24">
        <v>0</v>
      </c>
      <c r="E147" s="20">
        <f t="shared" si="58"/>
        <v>1200000</v>
      </c>
      <c r="F147" s="24">
        <v>0</v>
      </c>
      <c r="G147" s="24">
        <v>0</v>
      </c>
      <c r="H147" s="60">
        <v>0</v>
      </c>
      <c r="I147" s="60">
        <v>0</v>
      </c>
      <c r="J147" s="146">
        <f t="shared" si="56"/>
        <v>1200000</v>
      </c>
      <c r="K147" s="60">
        <v>0</v>
      </c>
      <c r="L147" s="60">
        <v>0</v>
      </c>
      <c r="M147" s="60">
        <v>0</v>
      </c>
      <c r="N147" s="177">
        <v>0</v>
      </c>
      <c r="O147" s="187">
        <f t="shared" si="60"/>
        <v>0</v>
      </c>
      <c r="P147" s="182">
        <f t="shared" si="57"/>
        <v>1200000</v>
      </c>
    </row>
    <row r="148" spans="1:16" ht="20.100000000000001" customHeight="1">
      <c r="A148" s="38">
        <v>421300</v>
      </c>
      <c r="B148" s="19" t="s">
        <v>115</v>
      </c>
      <c r="C148" s="20">
        <v>1400000</v>
      </c>
      <c r="D148" s="20">
        <v>0</v>
      </c>
      <c r="E148" s="20">
        <f t="shared" si="58"/>
        <v>1400000</v>
      </c>
      <c r="F148" s="20">
        <v>5000</v>
      </c>
      <c r="G148" s="20">
        <v>0</v>
      </c>
      <c r="H148" s="20">
        <f t="shared" ref="H148" si="61">SUM(H149:H154)</f>
        <v>0</v>
      </c>
      <c r="I148" s="20">
        <v>0</v>
      </c>
      <c r="J148" s="146">
        <f t="shared" si="56"/>
        <v>1405000</v>
      </c>
      <c r="K148" s="20">
        <v>0</v>
      </c>
      <c r="L148" s="20">
        <v>0</v>
      </c>
      <c r="M148" s="20">
        <v>0</v>
      </c>
      <c r="N148" s="120">
        <v>0</v>
      </c>
      <c r="O148" s="187">
        <f t="shared" si="60"/>
        <v>0</v>
      </c>
      <c r="P148" s="182">
        <f t="shared" si="57"/>
        <v>1405000</v>
      </c>
    </row>
    <row r="149" spans="1:16" ht="20.100000000000001" hidden="1" customHeight="1">
      <c r="A149" s="22">
        <v>421311</v>
      </c>
      <c r="B149" s="23" t="s">
        <v>116</v>
      </c>
      <c r="C149" s="24">
        <v>600000</v>
      </c>
      <c r="D149" s="24">
        <v>0</v>
      </c>
      <c r="E149" s="20">
        <f t="shared" si="58"/>
        <v>600000</v>
      </c>
      <c r="F149" s="24">
        <v>0</v>
      </c>
      <c r="G149" s="24">
        <v>0</v>
      </c>
      <c r="H149" s="60">
        <v>0</v>
      </c>
      <c r="I149" s="60">
        <v>0</v>
      </c>
      <c r="J149" s="146">
        <f t="shared" si="56"/>
        <v>600000</v>
      </c>
      <c r="K149" s="60">
        <v>0</v>
      </c>
      <c r="L149" s="60">
        <v>0</v>
      </c>
      <c r="M149" s="60">
        <v>0</v>
      </c>
      <c r="N149" s="177">
        <v>0</v>
      </c>
      <c r="O149" s="187">
        <f t="shared" si="60"/>
        <v>0</v>
      </c>
      <c r="P149" s="182">
        <f t="shared" si="57"/>
        <v>600000</v>
      </c>
    </row>
    <row r="150" spans="1:16" ht="20.100000000000001" hidden="1" customHeight="1">
      <c r="A150" s="22">
        <v>421321</v>
      </c>
      <c r="B150" s="23" t="s">
        <v>117</v>
      </c>
      <c r="C150" s="24">
        <v>100000</v>
      </c>
      <c r="D150" s="24">
        <v>0</v>
      </c>
      <c r="E150" s="20">
        <f t="shared" si="58"/>
        <v>100000</v>
      </c>
      <c r="F150" s="24">
        <v>0</v>
      </c>
      <c r="G150" s="24">
        <v>0</v>
      </c>
      <c r="H150" s="60">
        <v>0</v>
      </c>
      <c r="I150" s="60">
        <v>0</v>
      </c>
      <c r="J150" s="146">
        <f t="shared" si="56"/>
        <v>100000</v>
      </c>
      <c r="K150" s="60">
        <v>0</v>
      </c>
      <c r="L150" s="60">
        <v>0</v>
      </c>
      <c r="M150" s="60">
        <v>0</v>
      </c>
      <c r="N150" s="177">
        <v>0</v>
      </c>
      <c r="O150" s="187">
        <f t="shared" si="60"/>
        <v>0</v>
      </c>
      <c r="P150" s="182">
        <f t="shared" si="57"/>
        <v>100000</v>
      </c>
    </row>
    <row r="151" spans="1:16" ht="20.100000000000001" hidden="1" customHeight="1">
      <c r="A151" s="22">
        <v>421322</v>
      </c>
      <c r="B151" s="23" t="s">
        <v>118</v>
      </c>
      <c r="C151" s="24">
        <v>80000</v>
      </c>
      <c r="D151" s="24">
        <v>0</v>
      </c>
      <c r="E151" s="20">
        <f t="shared" si="58"/>
        <v>80000</v>
      </c>
      <c r="F151" s="24">
        <v>0</v>
      </c>
      <c r="G151" s="24">
        <v>0</v>
      </c>
      <c r="H151" s="60">
        <v>0</v>
      </c>
      <c r="I151" s="60">
        <v>0</v>
      </c>
      <c r="J151" s="146">
        <f t="shared" si="56"/>
        <v>80000</v>
      </c>
      <c r="K151" s="60">
        <v>0</v>
      </c>
      <c r="L151" s="60">
        <v>0</v>
      </c>
      <c r="M151" s="60">
        <v>0</v>
      </c>
      <c r="N151" s="177">
        <v>0</v>
      </c>
      <c r="O151" s="187">
        <f t="shared" si="60"/>
        <v>0</v>
      </c>
      <c r="P151" s="182">
        <f t="shared" si="57"/>
        <v>80000</v>
      </c>
    </row>
    <row r="152" spans="1:16" ht="20.100000000000001" hidden="1" customHeight="1">
      <c r="A152" s="22">
        <v>421323</v>
      </c>
      <c r="B152" s="23" t="s">
        <v>381</v>
      </c>
      <c r="C152" s="24">
        <v>0</v>
      </c>
      <c r="D152" s="24">
        <v>0</v>
      </c>
      <c r="E152" s="20">
        <f t="shared" si="58"/>
        <v>0</v>
      </c>
      <c r="F152" s="24">
        <v>0</v>
      </c>
      <c r="G152" s="24">
        <v>0</v>
      </c>
      <c r="H152" s="60">
        <v>0</v>
      </c>
      <c r="I152" s="60">
        <v>0</v>
      </c>
      <c r="J152" s="146">
        <f t="shared" si="56"/>
        <v>0</v>
      </c>
      <c r="K152" s="60">
        <v>0</v>
      </c>
      <c r="L152" s="60">
        <v>0</v>
      </c>
      <c r="M152" s="60">
        <v>0</v>
      </c>
      <c r="N152" s="177">
        <v>0</v>
      </c>
      <c r="O152" s="187">
        <f t="shared" si="60"/>
        <v>0</v>
      </c>
      <c r="P152" s="182">
        <f t="shared" si="57"/>
        <v>0</v>
      </c>
    </row>
    <row r="153" spans="1:16" ht="20.100000000000001" hidden="1" customHeight="1">
      <c r="A153" s="22">
        <v>421324</v>
      </c>
      <c r="B153" s="23" t="s">
        <v>119</v>
      </c>
      <c r="C153" s="24">
        <v>720000</v>
      </c>
      <c r="D153" s="24">
        <v>0</v>
      </c>
      <c r="E153" s="20">
        <f t="shared" si="58"/>
        <v>720000</v>
      </c>
      <c r="F153" s="24">
        <v>0</v>
      </c>
      <c r="G153" s="24">
        <v>0</v>
      </c>
      <c r="H153" s="60">
        <v>0</v>
      </c>
      <c r="I153" s="60">
        <v>0</v>
      </c>
      <c r="J153" s="146">
        <f t="shared" si="56"/>
        <v>720000</v>
      </c>
      <c r="K153" s="60">
        <v>0</v>
      </c>
      <c r="L153" s="60">
        <v>0</v>
      </c>
      <c r="M153" s="60">
        <v>0</v>
      </c>
      <c r="N153" s="177">
        <v>0</v>
      </c>
      <c r="O153" s="187">
        <f t="shared" si="60"/>
        <v>0</v>
      </c>
      <c r="P153" s="182">
        <f t="shared" si="57"/>
        <v>720000</v>
      </c>
    </row>
    <row r="154" spans="1:16" ht="20.100000000000001" hidden="1" customHeight="1">
      <c r="A154" s="22">
        <v>421325</v>
      </c>
      <c r="B154" s="23" t="s">
        <v>120</v>
      </c>
      <c r="C154" s="24">
        <f ca="1">SUM(D154:J154)</f>
        <v>0</v>
      </c>
      <c r="D154" s="24">
        <v>0</v>
      </c>
      <c r="E154" s="20">
        <f t="shared" ca="1" si="58"/>
        <v>446000000</v>
      </c>
      <c r="F154" s="24">
        <v>0</v>
      </c>
      <c r="G154" s="24">
        <v>0</v>
      </c>
      <c r="H154" s="24">
        <v>0</v>
      </c>
      <c r="I154" s="24">
        <v>0</v>
      </c>
      <c r="J154" s="146">
        <f t="shared" ca="1" si="56"/>
        <v>22997000</v>
      </c>
      <c r="K154" s="24">
        <v>0</v>
      </c>
      <c r="L154" s="24">
        <v>0</v>
      </c>
      <c r="M154" s="24">
        <v>0</v>
      </c>
      <c r="N154" s="118">
        <v>0</v>
      </c>
      <c r="O154" s="187">
        <f t="shared" si="60"/>
        <v>0</v>
      </c>
      <c r="P154" s="182">
        <f t="shared" ca="1" si="57"/>
        <v>3100000</v>
      </c>
    </row>
    <row r="155" spans="1:16" ht="20.100000000000001" customHeight="1">
      <c r="A155" s="38">
        <v>421400</v>
      </c>
      <c r="B155" s="19" t="s">
        <v>121</v>
      </c>
      <c r="C155" s="20">
        <v>2342000</v>
      </c>
      <c r="D155" s="20">
        <v>0</v>
      </c>
      <c r="E155" s="20">
        <f t="shared" si="58"/>
        <v>2342000</v>
      </c>
      <c r="F155" s="20">
        <v>330000</v>
      </c>
      <c r="G155" s="20">
        <v>0</v>
      </c>
      <c r="H155" s="20">
        <f t="shared" ref="H155" si="62">SUM(H156:H160)</f>
        <v>0</v>
      </c>
      <c r="I155" s="20">
        <v>0</v>
      </c>
      <c r="J155" s="146">
        <f t="shared" si="56"/>
        <v>2672000</v>
      </c>
      <c r="K155" s="20">
        <v>0</v>
      </c>
      <c r="L155" s="20">
        <v>0</v>
      </c>
      <c r="M155" s="20">
        <v>0</v>
      </c>
      <c r="N155" s="120">
        <v>0</v>
      </c>
      <c r="O155" s="187">
        <f t="shared" si="60"/>
        <v>0</v>
      </c>
      <c r="P155" s="182">
        <f t="shared" si="57"/>
        <v>2672000</v>
      </c>
    </row>
    <row r="156" spans="1:16" ht="20.100000000000001" hidden="1" customHeight="1">
      <c r="A156" s="22">
        <v>421411</v>
      </c>
      <c r="B156" s="23" t="s">
        <v>122</v>
      </c>
      <c r="C156" s="24">
        <v>1300000</v>
      </c>
      <c r="D156" s="24">
        <v>0</v>
      </c>
      <c r="E156" s="20">
        <f t="shared" si="58"/>
        <v>1300000</v>
      </c>
      <c r="F156" s="24">
        <v>0</v>
      </c>
      <c r="G156" s="24">
        <v>0</v>
      </c>
      <c r="H156" s="24">
        <v>0</v>
      </c>
      <c r="I156" s="24">
        <v>0</v>
      </c>
      <c r="J156" s="146">
        <f t="shared" si="56"/>
        <v>1300000</v>
      </c>
      <c r="K156" s="24">
        <v>0</v>
      </c>
      <c r="L156" s="24">
        <v>0</v>
      </c>
      <c r="M156" s="24">
        <v>0</v>
      </c>
      <c r="N156" s="118">
        <v>0</v>
      </c>
      <c r="O156" s="187">
        <f t="shared" si="60"/>
        <v>0</v>
      </c>
      <c r="P156" s="188">
        <v>0</v>
      </c>
    </row>
    <row r="157" spans="1:16" ht="20.100000000000001" hidden="1" customHeight="1">
      <c r="A157" s="22">
        <v>421412</v>
      </c>
      <c r="B157" s="23" t="s">
        <v>123</v>
      </c>
      <c r="C157" s="24">
        <v>50000</v>
      </c>
      <c r="D157" s="24">
        <v>0</v>
      </c>
      <c r="E157" s="20">
        <f t="shared" si="58"/>
        <v>50000</v>
      </c>
      <c r="F157" s="24">
        <v>0</v>
      </c>
      <c r="G157" s="24">
        <v>0</v>
      </c>
      <c r="H157" s="24">
        <v>0</v>
      </c>
      <c r="I157" s="24">
        <v>0</v>
      </c>
      <c r="J157" s="146">
        <f t="shared" si="56"/>
        <v>50000</v>
      </c>
      <c r="K157" s="24">
        <v>0</v>
      </c>
      <c r="L157" s="24">
        <v>0</v>
      </c>
      <c r="M157" s="24">
        <v>0</v>
      </c>
      <c r="N157" s="118">
        <v>0</v>
      </c>
      <c r="O157" s="187">
        <f t="shared" si="60"/>
        <v>0</v>
      </c>
      <c r="P157" s="188">
        <v>0</v>
      </c>
    </row>
    <row r="158" spans="1:16" ht="20.100000000000001" hidden="1" customHeight="1">
      <c r="A158" s="22">
        <v>421414</v>
      </c>
      <c r="B158" s="23" t="s">
        <v>124</v>
      </c>
      <c r="C158" s="24">
        <v>800000</v>
      </c>
      <c r="D158" s="24">
        <v>0</v>
      </c>
      <c r="E158" s="20">
        <f t="shared" si="58"/>
        <v>800000</v>
      </c>
      <c r="F158" s="24">
        <v>0</v>
      </c>
      <c r="G158" s="24">
        <v>0</v>
      </c>
      <c r="H158" s="24">
        <v>0</v>
      </c>
      <c r="I158" s="24">
        <v>0</v>
      </c>
      <c r="J158" s="146">
        <f t="shared" si="56"/>
        <v>800000</v>
      </c>
      <c r="K158" s="24">
        <v>0</v>
      </c>
      <c r="L158" s="24">
        <v>0</v>
      </c>
      <c r="M158" s="24">
        <v>0</v>
      </c>
      <c r="N158" s="118">
        <v>0</v>
      </c>
      <c r="O158" s="187">
        <f t="shared" si="60"/>
        <v>0</v>
      </c>
      <c r="P158" s="188">
        <v>0</v>
      </c>
    </row>
    <row r="159" spans="1:16" ht="20.100000000000001" hidden="1" customHeight="1">
      <c r="A159" s="22">
        <v>421419</v>
      </c>
      <c r="B159" s="56" t="s">
        <v>392</v>
      </c>
      <c r="C159" s="24">
        <v>200000</v>
      </c>
      <c r="D159" s="24">
        <v>0</v>
      </c>
      <c r="E159" s="20">
        <f t="shared" si="58"/>
        <v>200000</v>
      </c>
      <c r="F159" s="24">
        <v>0</v>
      </c>
      <c r="G159" s="24">
        <v>0</v>
      </c>
      <c r="H159" s="24">
        <v>0</v>
      </c>
      <c r="I159" s="24">
        <v>0</v>
      </c>
      <c r="J159" s="146">
        <f t="shared" si="56"/>
        <v>200000</v>
      </c>
      <c r="K159" s="24">
        <v>0</v>
      </c>
      <c r="L159" s="24">
        <v>0</v>
      </c>
      <c r="M159" s="24">
        <v>0</v>
      </c>
      <c r="N159" s="118">
        <v>0</v>
      </c>
      <c r="O159" s="187">
        <f t="shared" si="60"/>
        <v>0</v>
      </c>
      <c r="P159" s="188">
        <v>0</v>
      </c>
    </row>
    <row r="160" spans="1:16" ht="20.100000000000001" hidden="1" customHeight="1">
      <c r="A160" s="22">
        <v>421421</v>
      </c>
      <c r="B160" s="23" t="s">
        <v>125</v>
      </c>
      <c r="C160" s="24">
        <v>80000</v>
      </c>
      <c r="D160" s="24">
        <v>0</v>
      </c>
      <c r="E160" s="20">
        <f t="shared" si="58"/>
        <v>80000</v>
      </c>
      <c r="F160" s="24">
        <v>0</v>
      </c>
      <c r="G160" s="24">
        <v>0</v>
      </c>
      <c r="H160" s="24">
        <v>0</v>
      </c>
      <c r="I160" s="24">
        <v>0</v>
      </c>
      <c r="J160" s="146">
        <f t="shared" si="56"/>
        <v>80000</v>
      </c>
      <c r="K160" s="24">
        <v>0</v>
      </c>
      <c r="L160" s="24">
        <v>0</v>
      </c>
      <c r="M160" s="24">
        <v>0</v>
      </c>
      <c r="N160" s="118">
        <v>0</v>
      </c>
      <c r="O160" s="187">
        <f t="shared" si="60"/>
        <v>0</v>
      </c>
      <c r="P160" s="188">
        <v>0</v>
      </c>
    </row>
    <row r="161" spans="1:235" ht="20.100000000000001" customHeight="1">
      <c r="A161" s="38">
        <v>421500</v>
      </c>
      <c r="B161" s="19" t="s">
        <v>126</v>
      </c>
      <c r="C161" s="20">
        <v>4900000</v>
      </c>
      <c r="D161" s="20">
        <v>0</v>
      </c>
      <c r="E161" s="20">
        <f t="shared" si="58"/>
        <v>4900000</v>
      </c>
      <c r="F161" s="20">
        <v>710000</v>
      </c>
      <c r="G161" s="20">
        <v>0</v>
      </c>
      <c r="H161" s="20">
        <f t="shared" ref="H161" si="63">SUM(H162:H166)</f>
        <v>0</v>
      </c>
      <c r="I161" s="20">
        <v>0</v>
      </c>
      <c r="J161" s="146">
        <f t="shared" si="56"/>
        <v>5610000</v>
      </c>
      <c r="K161" s="20">
        <v>0</v>
      </c>
      <c r="L161" s="20">
        <v>0</v>
      </c>
      <c r="M161" s="20">
        <v>0</v>
      </c>
      <c r="N161" s="120">
        <v>0</v>
      </c>
      <c r="O161" s="187">
        <f t="shared" si="60"/>
        <v>0</v>
      </c>
      <c r="P161" s="182">
        <f>SUM(J161+O161)</f>
        <v>5610000</v>
      </c>
    </row>
    <row r="162" spans="1:235" ht="20.100000000000001" hidden="1" customHeight="1">
      <c r="A162" s="22">
        <v>421511</v>
      </c>
      <c r="B162" s="23" t="s">
        <v>127</v>
      </c>
      <c r="C162" s="24">
        <v>200000</v>
      </c>
      <c r="D162" s="24">
        <v>0</v>
      </c>
      <c r="E162" s="112">
        <f>SUM(C162+D162)</f>
        <v>200000</v>
      </c>
      <c r="F162" s="24">
        <v>0</v>
      </c>
      <c r="G162" s="24">
        <v>0</v>
      </c>
      <c r="H162" s="24">
        <v>0</v>
      </c>
      <c r="I162" s="24">
        <v>0</v>
      </c>
      <c r="J162" s="158">
        <f t="shared" ref="J162:J166" si="64">SUM(E162:I162)</f>
        <v>200000</v>
      </c>
      <c r="K162" s="24">
        <v>0</v>
      </c>
      <c r="L162" s="24">
        <v>0</v>
      </c>
      <c r="M162" s="24">
        <v>0</v>
      </c>
      <c r="N162" s="118">
        <v>0</v>
      </c>
      <c r="O162" s="188">
        <v>0</v>
      </c>
      <c r="P162" s="188">
        <v>0</v>
      </c>
    </row>
    <row r="163" spans="1:235" ht="20.100000000000001" hidden="1" customHeight="1">
      <c r="A163" s="22">
        <v>421512</v>
      </c>
      <c r="B163" s="23" t="s">
        <v>128</v>
      </c>
      <c r="C163" s="24">
        <v>3000000</v>
      </c>
      <c r="D163" s="24">
        <v>0</v>
      </c>
      <c r="E163" s="112">
        <f>SUM(C163+D163)</f>
        <v>3000000</v>
      </c>
      <c r="F163" s="24">
        <v>0</v>
      </c>
      <c r="G163" s="24">
        <v>0</v>
      </c>
      <c r="H163" s="24">
        <v>0</v>
      </c>
      <c r="I163" s="24">
        <v>0</v>
      </c>
      <c r="J163" s="158">
        <f t="shared" si="64"/>
        <v>3000000</v>
      </c>
      <c r="K163" s="24">
        <v>0</v>
      </c>
      <c r="L163" s="24">
        <v>0</v>
      </c>
      <c r="M163" s="24">
        <v>0</v>
      </c>
      <c r="N163" s="118">
        <v>0</v>
      </c>
      <c r="O163" s="188">
        <v>0</v>
      </c>
      <c r="P163" s="188">
        <v>0</v>
      </c>
    </row>
    <row r="164" spans="1:235" ht="20.100000000000001" hidden="1" customHeight="1">
      <c r="A164" s="22">
        <v>421513</v>
      </c>
      <c r="B164" s="23" t="s">
        <v>129</v>
      </c>
      <c r="C164" s="24">
        <v>1000000</v>
      </c>
      <c r="D164" s="24">
        <v>0</v>
      </c>
      <c r="E164" s="112">
        <f>SUM(C164+D164)</f>
        <v>1000000</v>
      </c>
      <c r="F164" s="24">
        <v>0</v>
      </c>
      <c r="G164" s="24">
        <v>0</v>
      </c>
      <c r="H164" s="24">
        <v>0</v>
      </c>
      <c r="I164" s="24">
        <v>0</v>
      </c>
      <c r="J164" s="158">
        <f t="shared" si="64"/>
        <v>1000000</v>
      </c>
      <c r="K164" s="24">
        <v>0</v>
      </c>
      <c r="L164" s="24">
        <v>0</v>
      </c>
      <c r="M164" s="24">
        <v>0</v>
      </c>
      <c r="N164" s="118">
        <v>0</v>
      </c>
      <c r="O164" s="188">
        <v>0</v>
      </c>
      <c r="P164" s="188">
        <v>0</v>
      </c>
    </row>
    <row r="165" spans="1:235" ht="20.100000000000001" hidden="1" customHeight="1">
      <c r="A165" s="22">
        <v>421521</v>
      </c>
      <c r="B165" s="23" t="s">
        <v>130</v>
      </c>
      <c r="C165" s="24">
        <v>350000</v>
      </c>
      <c r="D165" s="24">
        <v>0</v>
      </c>
      <c r="E165" s="112">
        <f t="shared" ref="E165" si="65">SUM(C165+D165)</f>
        <v>350000</v>
      </c>
      <c r="F165" s="24">
        <v>0</v>
      </c>
      <c r="G165" s="24">
        <v>0</v>
      </c>
      <c r="H165" s="24">
        <v>0</v>
      </c>
      <c r="I165" s="24">
        <v>0</v>
      </c>
      <c r="J165" s="158">
        <f t="shared" si="64"/>
        <v>350000</v>
      </c>
      <c r="K165" s="24">
        <v>0</v>
      </c>
      <c r="L165" s="24">
        <v>0</v>
      </c>
      <c r="M165" s="24">
        <v>0</v>
      </c>
      <c r="N165" s="118">
        <v>0</v>
      </c>
      <c r="O165" s="188">
        <v>0</v>
      </c>
      <c r="P165" s="188">
        <v>0</v>
      </c>
    </row>
    <row r="166" spans="1:235" ht="33" hidden="1" customHeight="1">
      <c r="A166" s="22">
        <v>421523</v>
      </c>
      <c r="B166" s="23" t="s">
        <v>131</v>
      </c>
      <c r="C166" s="24">
        <v>0</v>
      </c>
      <c r="D166" s="24">
        <v>0</v>
      </c>
      <c r="E166" s="112">
        <f>SUM(C166+D166)</f>
        <v>0</v>
      </c>
      <c r="F166" s="24">
        <v>600000</v>
      </c>
      <c r="G166" s="24">
        <v>0</v>
      </c>
      <c r="H166" s="24">
        <v>0</v>
      </c>
      <c r="I166" s="24">
        <v>0</v>
      </c>
      <c r="J166" s="158">
        <f t="shared" si="64"/>
        <v>600000</v>
      </c>
      <c r="K166" s="24">
        <v>0</v>
      </c>
      <c r="L166" s="24">
        <v>0</v>
      </c>
      <c r="M166" s="24">
        <v>0</v>
      </c>
      <c r="N166" s="118">
        <v>0</v>
      </c>
      <c r="O166" s="188">
        <v>0</v>
      </c>
      <c r="P166" s="188">
        <v>0</v>
      </c>
    </row>
    <row r="167" spans="1:235" ht="20.100000000000001" hidden="1" customHeight="1">
      <c r="A167" s="40">
        <v>421600</v>
      </c>
      <c r="B167" s="19" t="s">
        <v>132</v>
      </c>
      <c r="C167" s="20">
        <f>SUM(D167:J167)</f>
        <v>0</v>
      </c>
      <c r="D167" s="24"/>
      <c r="E167" s="24"/>
      <c r="F167" s="24"/>
      <c r="G167" s="24"/>
      <c r="H167" s="24"/>
      <c r="I167" s="24"/>
      <c r="J167" s="147"/>
      <c r="K167" s="24"/>
      <c r="L167" s="24"/>
      <c r="M167" s="24"/>
      <c r="N167" s="118"/>
      <c r="O167" s="188"/>
      <c r="P167" s="188"/>
    </row>
    <row r="168" spans="1:235" ht="20.100000000000001" hidden="1" customHeight="1">
      <c r="A168" s="40">
        <v>421900</v>
      </c>
      <c r="B168" s="19" t="s">
        <v>133</v>
      </c>
      <c r="C168" s="20">
        <f t="shared" ref="C168:J168" si="66">SUM(C169)</f>
        <v>0</v>
      </c>
      <c r="D168" s="20">
        <f t="shared" si="66"/>
        <v>0</v>
      </c>
      <c r="E168" s="20">
        <f t="shared" si="66"/>
        <v>0</v>
      </c>
      <c r="F168" s="20">
        <f t="shared" si="66"/>
        <v>0</v>
      </c>
      <c r="G168" s="20">
        <f t="shared" si="66"/>
        <v>0</v>
      </c>
      <c r="H168" s="20">
        <f t="shared" si="66"/>
        <v>0</v>
      </c>
      <c r="I168" s="20"/>
      <c r="J168" s="146">
        <f t="shared" si="66"/>
        <v>0</v>
      </c>
      <c r="K168" s="20"/>
      <c r="L168" s="20"/>
      <c r="M168" s="20"/>
      <c r="N168" s="120"/>
      <c r="O168" s="190"/>
      <c r="P168" s="190"/>
    </row>
    <row r="169" spans="1:235" ht="20.100000000000001" hidden="1" customHeight="1">
      <c r="A169" s="22">
        <v>421919</v>
      </c>
      <c r="B169" s="23" t="s">
        <v>134</v>
      </c>
      <c r="C169" s="24">
        <f>SUM(D169:J169)</f>
        <v>0</v>
      </c>
      <c r="D169" s="24"/>
      <c r="E169" s="24"/>
      <c r="F169" s="24"/>
      <c r="G169" s="24"/>
      <c r="H169" s="24"/>
      <c r="I169" s="24"/>
      <c r="J169" s="147"/>
      <c r="K169" s="24"/>
      <c r="L169" s="24"/>
      <c r="M169" s="24"/>
      <c r="N169" s="118"/>
      <c r="O169" s="188"/>
      <c r="P169" s="188"/>
    </row>
    <row r="170" spans="1:235" s="84" customFormat="1" ht="20.100000000000001" customHeight="1">
      <c r="A170" s="75">
        <v>422000</v>
      </c>
      <c r="B170" s="76" t="s">
        <v>366</v>
      </c>
      <c r="C170" s="77">
        <f>SUM(C171+C175+C179+C183)</f>
        <v>50000</v>
      </c>
      <c r="D170" s="77">
        <f t="shared" ref="D170:I170" si="67">SUM(D171+D175+D179+D183)</f>
        <v>545000</v>
      </c>
      <c r="E170" s="77">
        <f t="shared" si="67"/>
        <v>595000</v>
      </c>
      <c r="F170" s="77">
        <f t="shared" si="67"/>
        <v>182000</v>
      </c>
      <c r="G170" s="77">
        <f t="shared" si="67"/>
        <v>128000</v>
      </c>
      <c r="H170" s="77">
        <f t="shared" si="67"/>
        <v>0</v>
      </c>
      <c r="I170" s="77">
        <f t="shared" si="67"/>
        <v>0</v>
      </c>
      <c r="J170" s="159">
        <f>SUM(J171+J175+J179+J183)</f>
        <v>905000</v>
      </c>
      <c r="K170" s="77">
        <f t="shared" ref="K170:P170" si="68">SUM(K171+K175+K179+K183)</f>
        <v>0</v>
      </c>
      <c r="L170" s="77">
        <f t="shared" si="68"/>
        <v>0</v>
      </c>
      <c r="M170" s="77">
        <f t="shared" si="68"/>
        <v>0</v>
      </c>
      <c r="N170" s="179">
        <f t="shared" si="68"/>
        <v>0</v>
      </c>
      <c r="O170" s="189">
        <f t="shared" si="68"/>
        <v>0</v>
      </c>
      <c r="P170" s="189">
        <f t="shared" si="68"/>
        <v>905000</v>
      </c>
      <c r="Q170" s="134"/>
      <c r="R170" s="134"/>
      <c r="S170" s="134"/>
      <c r="T170" s="134"/>
      <c r="U170" s="134"/>
      <c r="V170" s="134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  <c r="GT170" s="83"/>
      <c r="GU170" s="83"/>
      <c r="GV170" s="83"/>
      <c r="GW170" s="83"/>
      <c r="GX170" s="83"/>
      <c r="GY170" s="83"/>
      <c r="GZ170" s="83"/>
      <c r="HA170" s="83"/>
      <c r="HB170" s="83"/>
      <c r="HC170" s="83"/>
      <c r="HD170" s="83"/>
      <c r="HE170" s="83"/>
      <c r="HF170" s="83"/>
      <c r="HG170" s="83"/>
      <c r="HH170" s="83"/>
      <c r="HI170" s="83"/>
      <c r="HJ170" s="83"/>
      <c r="HK170" s="83"/>
      <c r="HL170" s="83"/>
      <c r="HM170" s="83"/>
      <c r="HN170" s="83"/>
      <c r="HO170" s="83"/>
      <c r="HP170" s="83"/>
      <c r="HQ170" s="83"/>
      <c r="HR170" s="83"/>
      <c r="HS170" s="83"/>
      <c r="HT170" s="83"/>
      <c r="HU170" s="83"/>
      <c r="HV170" s="83"/>
      <c r="HW170" s="83"/>
      <c r="HX170" s="83"/>
      <c r="HY170" s="83"/>
      <c r="HZ170" s="83"/>
      <c r="IA170" s="83"/>
    </row>
    <row r="171" spans="1:235" ht="20.100000000000001" customHeight="1">
      <c r="A171" s="38">
        <v>422100</v>
      </c>
      <c r="B171" s="19" t="s">
        <v>135</v>
      </c>
      <c r="C171" s="20">
        <v>0</v>
      </c>
      <c r="D171" s="20">
        <v>495000</v>
      </c>
      <c r="E171" s="20">
        <f t="shared" ref="E171:E183" si="69">SUM(C171:D171)</f>
        <v>495000</v>
      </c>
      <c r="F171" s="20">
        <v>57000</v>
      </c>
      <c r="G171" s="20">
        <v>25000</v>
      </c>
      <c r="H171" s="20">
        <f t="shared" ref="H171" si="70">SUM(H172:H174)</f>
        <v>0</v>
      </c>
      <c r="I171" s="20">
        <v>0</v>
      </c>
      <c r="J171" s="146">
        <f t="shared" ref="J171:J179" si="71">SUM(E171:I171)</f>
        <v>577000</v>
      </c>
      <c r="K171" s="20">
        <v>0</v>
      </c>
      <c r="L171" s="20">
        <v>0</v>
      </c>
      <c r="M171" s="20">
        <v>0</v>
      </c>
      <c r="N171" s="120">
        <v>0</v>
      </c>
      <c r="O171" s="187">
        <f t="shared" ref="O171:O183" si="72">SUM(K171:N171)</f>
        <v>0</v>
      </c>
      <c r="P171" s="182">
        <f>SUM(J171+O171)</f>
        <v>577000</v>
      </c>
    </row>
    <row r="172" spans="1:235" ht="20.100000000000001" hidden="1" customHeight="1">
      <c r="A172" s="22">
        <v>422111</v>
      </c>
      <c r="B172" s="28" t="s">
        <v>136</v>
      </c>
      <c r="C172" s="24">
        <v>0</v>
      </c>
      <c r="D172" s="118">
        <v>100000</v>
      </c>
      <c r="E172" s="20">
        <f t="shared" si="69"/>
        <v>100000</v>
      </c>
      <c r="F172" s="119">
        <v>50000</v>
      </c>
      <c r="G172" s="24">
        <v>0</v>
      </c>
      <c r="H172" s="24">
        <v>0</v>
      </c>
      <c r="I172" s="24">
        <v>0</v>
      </c>
      <c r="J172" s="146">
        <f t="shared" si="71"/>
        <v>150000</v>
      </c>
      <c r="K172" s="24">
        <v>0</v>
      </c>
      <c r="L172" s="24">
        <v>0</v>
      </c>
      <c r="M172" s="24">
        <v>0</v>
      </c>
      <c r="N172" s="118">
        <v>0</v>
      </c>
      <c r="O172" s="187">
        <f t="shared" si="72"/>
        <v>0</v>
      </c>
      <c r="P172" s="188">
        <v>0</v>
      </c>
    </row>
    <row r="173" spans="1:235" ht="20.100000000000001" hidden="1" customHeight="1">
      <c r="A173" s="22">
        <v>422131</v>
      </c>
      <c r="B173" s="28" t="s">
        <v>137</v>
      </c>
      <c r="C173" s="24">
        <v>0</v>
      </c>
      <c r="D173" s="118">
        <v>100000</v>
      </c>
      <c r="E173" s="20">
        <f t="shared" si="69"/>
        <v>100000</v>
      </c>
      <c r="F173" s="119">
        <v>0</v>
      </c>
      <c r="G173" s="24">
        <v>0</v>
      </c>
      <c r="H173" s="24">
        <v>0</v>
      </c>
      <c r="I173" s="24">
        <v>0</v>
      </c>
      <c r="J173" s="146">
        <f t="shared" si="71"/>
        <v>100000</v>
      </c>
      <c r="K173" s="24">
        <v>0</v>
      </c>
      <c r="L173" s="24">
        <v>0</v>
      </c>
      <c r="M173" s="24">
        <v>0</v>
      </c>
      <c r="N173" s="118">
        <v>0</v>
      </c>
      <c r="O173" s="187">
        <f t="shared" si="72"/>
        <v>0</v>
      </c>
      <c r="P173" s="188">
        <v>0</v>
      </c>
    </row>
    <row r="174" spans="1:235" ht="20.100000000000001" hidden="1" customHeight="1">
      <c r="A174" s="22">
        <v>422199</v>
      </c>
      <c r="B174" s="23" t="s">
        <v>138</v>
      </c>
      <c r="C174" s="24">
        <f ca="1">SUM(D174:J174)</f>
        <v>0</v>
      </c>
      <c r="D174" s="118"/>
      <c r="E174" s="20">
        <f t="shared" ca="1" si="69"/>
        <v>4550000</v>
      </c>
      <c r="F174" s="119"/>
      <c r="G174" s="24"/>
      <c r="H174" s="24"/>
      <c r="I174" s="24"/>
      <c r="J174" s="146">
        <f t="shared" ca="1" si="71"/>
        <v>22997000</v>
      </c>
      <c r="K174" s="24"/>
      <c r="L174" s="24"/>
      <c r="M174" s="24"/>
      <c r="N174" s="118"/>
      <c r="O174" s="187">
        <f t="shared" si="72"/>
        <v>0</v>
      </c>
      <c r="P174" s="188"/>
    </row>
    <row r="175" spans="1:235" ht="20.100000000000001" customHeight="1">
      <c r="A175" s="38">
        <v>422200</v>
      </c>
      <c r="B175" s="19" t="s">
        <v>139</v>
      </c>
      <c r="C175" s="20">
        <v>0</v>
      </c>
      <c r="D175" s="120">
        <v>0</v>
      </c>
      <c r="E175" s="20">
        <f t="shared" si="69"/>
        <v>0</v>
      </c>
      <c r="F175" s="121">
        <v>15000</v>
      </c>
      <c r="G175" s="20">
        <v>60000</v>
      </c>
      <c r="H175" s="20">
        <f t="shared" ref="H175" si="73">SUM(H176+H177+H178)</f>
        <v>0</v>
      </c>
      <c r="I175" s="20">
        <v>0</v>
      </c>
      <c r="J175" s="146">
        <f t="shared" si="71"/>
        <v>75000</v>
      </c>
      <c r="K175" s="20">
        <v>0</v>
      </c>
      <c r="L175" s="20">
        <v>0</v>
      </c>
      <c r="M175" s="20">
        <v>0</v>
      </c>
      <c r="N175" s="120">
        <v>0</v>
      </c>
      <c r="O175" s="187">
        <f t="shared" si="72"/>
        <v>0</v>
      </c>
      <c r="P175" s="182">
        <f>SUM(J175+O175)</f>
        <v>75000</v>
      </c>
    </row>
    <row r="176" spans="1:235" ht="20.100000000000001" hidden="1" customHeight="1">
      <c r="A176" s="73">
        <v>422211</v>
      </c>
      <c r="B176" s="28" t="s">
        <v>387</v>
      </c>
      <c r="C176" s="24">
        <v>0</v>
      </c>
      <c r="D176" s="118">
        <v>0</v>
      </c>
      <c r="E176" s="20">
        <f t="shared" si="69"/>
        <v>0</v>
      </c>
      <c r="F176" s="119">
        <v>20000</v>
      </c>
      <c r="G176" s="24">
        <v>0</v>
      </c>
      <c r="H176" s="24">
        <v>0</v>
      </c>
      <c r="I176" s="24">
        <v>0</v>
      </c>
      <c r="J176" s="146">
        <f t="shared" si="71"/>
        <v>20000</v>
      </c>
      <c r="K176" s="24">
        <v>0</v>
      </c>
      <c r="L176" s="24">
        <v>0</v>
      </c>
      <c r="M176" s="24">
        <v>0</v>
      </c>
      <c r="N176" s="118">
        <v>0</v>
      </c>
      <c r="O176" s="187">
        <f t="shared" si="72"/>
        <v>0</v>
      </c>
      <c r="P176" s="188">
        <v>0</v>
      </c>
    </row>
    <row r="177" spans="1:235" ht="20.100000000000001" hidden="1" customHeight="1">
      <c r="A177" s="73">
        <v>422199</v>
      </c>
      <c r="B177" s="28" t="s">
        <v>391</v>
      </c>
      <c r="C177" s="24"/>
      <c r="D177" s="118">
        <v>10000</v>
      </c>
      <c r="E177" s="20">
        <f t="shared" si="69"/>
        <v>10000</v>
      </c>
      <c r="F177" s="119">
        <v>0</v>
      </c>
      <c r="G177" s="24">
        <v>0</v>
      </c>
      <c r="H177" s="24">
        <v>0</v>
      </c>
      <c r="I177" s="24">
        <v>0</v>
      </c>
      <c r="J177" s="146">
        <f t="shared" si="71"/>
        <v>10000</v>
      </c>
      <c r="K177" s="24">
        <v>0</v>
      </c>
      <c r="L177" s="24">
        <v>0</v>
      </c>
      <c r="M177" s="24">
        <v>0</v>
      </c>
      <c r="N177" s="118">
        <v>0</v>
      </c>
      <c r="O177" s="187">
        <f t="shared" si="72"/>
        <v>0</v>
      </c>
      <c r="P177" s="188">
        <v>0</v>
      </c>
    </row>
    <row r="178" spans="1:235" ht="20.100000000000001" hidden="1" customHeight="1">
      <c r="A178" s="22">
        <v>422299</v>
      </c>
      <c r="B178" s="23" t="s">
        <v>140</v>
      </c>
      <c r="C178" s="24">
        <v>60000</v>
      </c>
      <c r="D178" s="118">
        <v>0</v>
      </c>
      <c r="E178" s="20">
        <f t="shared" si="69"/>
        <v>60000</v>
      </c>
      <c r="F178" s="119">
        <v>60000</v>
      </c>
      <c r="G178" s="24">
        <v>0</v>
      </c>
      <c r="H178" s="24">
        <v>0</v>
      </c>
      <c r="I178" s="24">
        <v>0</v>
      </c>
      <c r="J178" s="146">
        <f t="shared" si="71"/>
        <v>120000</v>
      </c>
      <c r="K178" s="24">
        <v>0</v>
      </c>
      <c r="L178" s="24">
        <v>0</v>
      </c>
      <c r="M178" s="24">
        <v>0</v>
      </c>
      <c r="N178" s="118">
        <v>0</v>
      </c>
      <c r="O178" s="187">
        <f t="shared" si="72"/>
        <v>0</v>
      </c>
      <c r="P178" s="188">
        <v>0</v>
      </c>
    </row>
    <row r="179" spans="1:235" ht="20.100000000000001" customHeight="1">
      <c r="A179" s="38">
        <v>422300</v>
      </c>
      <c r="B179" s="19" t="s">
        <v>141</v>
      </c>
      <c r="C179" s="20">
        <v>50000</v>
      </c>
      <c r="D179" s="20">
        <v>50000</v>
      </c>
      <c r="E179" s="20">
        <f t="shared" si="69"/>
        <v>100000</v>
      </c>
      <c r="F179" s="20">
        <v>110000</v>
      </c>
      <c r="G179" s="20">
        <v>43000</v>
      </c>
      <c r="H179" s="20">
        <f t="shared" ref="H179" si="74">SUM(H180:H181)</f>
        <v>0</v>
      </c>
      <c r="I179" s="20">
        <v>0</v>
      </c>
      <c r="J179" s="146">
        <f t="shared" si="71"/>
        <v>253000</v>
      </c>
      <c r="K179" s="20">
        <v>0</v>
      </c>
      <c r="L179" s="20">
        <v>0</v>
      </c>
      <c r="M179" s="20">
        <v>0</v>
      </c>
      <c r="N179" s="120">
        <v>0</v>
      </c>
      <c r="O179" s="187">
        <f t="shared" si="72"/>
        <v>0</v>
      </c>
      <c r="P179" s="182">
        <f t="shared" ref="P179:P183" si="75">SUM(J179+O179)</f>
        <v>253000</v>
      </c>
    </row>
    <row r="180" spans="1:235" ht="20.100000000000001" hidden="1" customHeight="1">
      <c r="A180" s="22">
        <v>422311</v>
      </c>
      <c r="B180" s="23" t="s">
        <v>142</v>
      </c>
      <c r="C180" s="24">
        <v>50000</v>
      </c>
      <c r="D180" s="24">
        <v>0</v>
      </c>
      <c r="E180" s="20">
        <f t="shared" si="69"/>
        <v>50000</v>
      </c>
      <c r="F180" s="24">
        <v>50000</v>
      </c>
      <c r="G180" s="24">
        <v>0</v>
      </c>
      <c r="H180" s="24">
        <v>0</v>
      </c>
      <c r="I180" s="24">
        <v>0</v>
      </c>
      <c r="J180" s="158">
        <f t="shared" ref="J180:J182" si="76">SUM(E180:I180)</f>
        <v>100000</v>
      </c>
      <c r="K180" s="24">
        <v>0</v>
      </c>
      <c r="L180" s="24">
        <v>0</v>
      </c>
      <c r="M180" s="24">
        <v>0</v>
      </c>
      <c r="N180" s="118">
        <v>0</v>
      </c>
      <c r="O180" s="187">
        <f t="shared" si="72"/>
        <v>0</v>
      </c>
      <c r="P180" s="182">
        <f t="shared" si="75"/>
        <v>100000</v>
      </c>
    </row>
    <row r="181" spans="1:235" ht="20.100000000000001" hidden="1" customHeight="1">
      <c r="A181" s="22">
        <v>4223211</v>
      </c>
      <c r="B181" s="23" t="s">
        <v>141</v>
      </c>
      <c r="C181" s="24">
        <v>0</v>
      </c>
      <c r="D181" s="24">
        <v>0</v>
      </c>
      <c r="E181" s="20">
        <f t="shared" si="69"/>
        <v>0</v>
      </c>
      <c r="F181" s="24">
        <v>0</v>
      </c>
      <c r="G181" s="24">
        <v>0</v>
      </c>
      <c r="H181" s="24">
        <v>0</v>
      </c>
      <c r="I181" s="24">
        <v>0</v>
      </c>
      <c r="J181" s="158">
        <f t="shared" si="76"/>
        <v>0</v>
      </c>
      <c r="K181" s="24">
        <v>0</v>
      </c>
      <c r="L181" s="24">
        <v>0</v>
      </c>
      <c r="M181" s="24">
        <v>0</v>
      </c>
      <c r="N181" s="118">
        <v>0</v>
      </c>
      <c r="O181" s="187">
        <f t="shared" si="72"/>
        <v>0</v>
      </c>
      <c r="P181" s="182">
        <f t="shared" si="75"/>
        <v>0</v>
      </c>
    </row>
    <row r="182" spans="1:235" ht="20.100000000000001" hidden="1" customHeight="1">
      <c r="A182" s="22">
        <v>422399</v>
      </c>
      <c r="B182" s="56" t="s">
        <v>388</v>
      </c>
      <c r="C182" s="24">
        <v>60000</v>
      </c>
      <c r="D182" s="24">
        <v>0</v>
      </c>
      <c r="E182" s="20">
        <f t="shared" si="69"/>
        <v>60000</v>
      </c>
      <c r="F182" s="24">
        <v>50000</v>
      </c>
      <c r="G182" s="24">
        <v>0</v>
      </c>
      <c r="H182" s="24">
        <v>0</v>
      </c>
      <c r="I182" s="24">
        <v>0</v>
      </c>
      <c r="J182" s="158">
        <f t="shared" si="76"/>
        <v>110000</v>
      </c>
      <c r="K182" s="24">
        <v>0</v>
      </c>
      <c r="L182" s="24">
        <v>0</v>
      </c>
      <c r="M182" s="24">
        <v>0</v>
      </c>
      <c r="N182" s="118">
        <v>0</v>
      </c>
      <c r="O182" s="187">
        <f t="shared" si="72"/>
        <v>0</v>
      </c>
      <c r="P182" s="182">
        <f t="shared" si="75"/>
        <v>110000</v>
      </c>
    </row>
    <row r="183" spans="1:235" ht="20.100000000000001" customHeight="1">
      <c r="A183" s="38">
        <v>422900</v>
      </c>
      <c r="B183" s="19" t="s">
        <v>143</v>
      </c>
      <c r="C183" s="20">
        <v>0</v>
      </c>
      <c r="D183" s="20">
        <v>0</v>
      </c>
      <c r="E183" s="20">
        <f t="shared" si="69"/>
        <v>0</v>
      </c>
      <c r="F183" s="20">
        <v>0</v>
      </c>
      <c r="G183" s="20">
        <v>0</v>
      </c>
      <c r="H183" s="20">
        <f t="shared" ref="H183" si="77">SUM(H184)</f>
        <v>0</v>
      </c>
      <c r="I183" s="20">
        <v>0</v>
      </c>
      <c r="J183" s="146">
        <f t="shared" ref="J183" si="78">SUM(E183:I183)</f>
        <v>0</v>
      </c>
      <c r="K183" s="20">
        <v>0</v>
      </c>
      <c r="L183" s="20">
        <v>0</v>
      </c>
      <c r="M183" s="20">
        <v>0</v>
      </c>
      <c r="N183" s="120">
        <v>0</v>
      </c>
      <c r="O183" s="187">
        <f t="shared" si="72"/>
        <v>0</v>
      </c>
      <c r="P183" s="182">
        <f t="shared" si="75"/>
        <v>0</v>
      </c>
    </row>
    <row r="184" spans="1:235" ht="20.100000000000001" hidden="1" customHeight="1">
      <c r="A184" s="22">
        <v>422911</v>
      </c>
      <c r="B184" s="23" t="s">
        <v>144</v>
      </c>
      <c r="C184" s="24">
        <f>SUM(D184:J184)</f>
        <v>0</v>
      </c>
      <c r="D184" s="24"/>
      <c r="E184" s="24">
        <v>0</v>
      </c>
      <c r="F184" s="24"/>
      <c r="G184" s="24"/>
      <c r="H184" s="24">
        <v>0</v>
      </c>
      <c r="I184" s="24">
        <v>0</v>
      </c>
      <c r="J184" s="158">
        <f>SUM(E184:I184)</f>
        <v>0</v>
      </c>
      <c r="K184" s="24">
        <v>0</v>
      </c>
      <c r="L184" s="24">
        <v>0</v>
      </c>
      <c r="M184" s="24">
        <v>0</v>
      </c>
      <c r="N184" s="24">
        <v>0</v>
      </c>
      <c r="O184" s="171">
        <v>0</v>
      </c>
      <c r="P184" s="171">
        <v>0</v>
      </c>
    </row>
    <row r="185" spans="1:235" s="84" customFormat="1" ht="19.5" customHeight="1">
      <c r="A185" s="75">
        <v>423000</v>
      </c>
      <c r="B185" s="76" t="s">
        <v>365</v>
      </c>
      <c r="C185" s="77">
        <f>SUM(C186+C187+C191+C195+C198+C202+C205+C210)</f>
        <v>11828000</v>
      </c>
      <c r="D185" s="77">
        <f t="shared" ref="D185:J185" si="79">SUM(D186+D187+D191+D195+D198+D202+D205+D210)</f>
        <v>1080000</v>
      </c>
      <c r="E185" s="77">
        <f t="shared" si="79"/>
        <v>12908000</v>
      </c>
      <c r="F185" s="77">
        <f t="shared" si="79"/>
        <v>1974000</v>
      </c>
      <c r="G185" s="77">
        <f t="shared" si="79"/>
        <v>14550000</v>
      </c>
      <c r="H185" s="77">
        <f t="shared" si="79"/>
        <v>0</v>
      </c>
      <c r="I185" s="77">
        <f t="shared" si="79"/>
        <v>0</v>
      </c>
      <c r="J185" s="159">
        <f t="shared" si="79"/>
        <v>29432000</v>
      </c>
      <c r="K185" s="77">
        <f t="shared" ref="K185:P185" si="80">SUM(K186+K187+K191+K195+K198+K202+K205+K210)</f>
        <v>0</v>
      </c>
      <c r="L185" s="77">
        <f t="shared" si="80"/>
        <v>38580</v>
      </c>
      <c r="M185" s="77">
        <f t="shared" si="80"/>
        <v>600000</v>
      </c>
      <c r="N185" s="77">
        <f t="shared" si="80"/>
        <v>0</v>
      </c>
      <c r="O185" s="173">
        <f t="shared" si="80"/>
        <v>638580</v>
      </c>
      <c r="P185" s="173">
        <f t="shared" si="80"/>
        <v>30070580</v>
      </c>
      <c r="Q185" s="134"/>
      <c r="R185" s="134"/>
      <c r="S185" s="134"/>
      <c r="T185" s="134"/>
      <c r="U185" s="134"/>
      <c r="V185" s="134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  <c r="GT185" s="83"/>
      <c r="GU185" s="83"/>
      <c r="GV185" s="83"/>
      <c r="GW185" s="83"/>
      <c r="GX185" s="83"/>
      <c r="GY185" s="83"/>
      <c r="GZ185" s="83"/>
      <c r="HA185" s="83"/>
      <c r="HB185" s="83"/>
      <c r="HC185" s="83"/>
      <c r="HD185" s="83"/>
      <c r="HE185" s="83"/>
      <c r="HF185" s="83"/>
      <c r="HG185" s="83"/>
      <c r="HH185" s="83"/>
      <c r="HI185" s="83"/>
      <c r="HJ185" s="83"/>
      <c r="HK185" s="83"/>
      <c r="HL185" s="83"/>
      <c r="HM185" s="83"/>
      <c r="HN185" s="83"/>
      <c r="HO185" s="83"/>
      <c r="HP185" s="83"/>
      <c r="HQ185" s="83"/>
      <c r="HR185" s="83"/>
      <c r="HS185" s="83"/>
      <c r="HT185" s="83"/>
      <c r="HU185" s="83"/>
      <c r="HV185" s="83"/>
      <c r="HW185" s="83"/>
      <c r="HX185" s="83"/>
      <c r="HY185" s="83"/>
      <c r="HZ185" s="83"/>
      <c r="IA185" s="83"/>
    </row>
    <row r="186" spans="1:235" ht="15" customHeight="1">
      <c r="A186" s="38">
        <v>423100</v>
      </c>
      <c r="B186" s="23" t="s">
        <v>145</v>
      </c>
      <c r="C186" s="24">
        <v>0</v>
      </c>
      <c r="D186" s="24">
        <v>0</v>
      </c>
      <c r="E186" s="24">
        <f>SUM(C186+D186)</f>
        <v>0</v>
      </c>
      <c r="F186" s="24">
        <v>0</v>
      </c>
      <c r="G186" s="24">
        <v>0</v>
      </c>
      <c r="H186" s="24">
        <v>0</v>
      </c>
      <c r="I186" s="24">
        <v>0</v>
      </c>
      <c r="J186" s="146">
        <f t="shared" ref="J186:J210" si="81">SUM(E186:I186)</f>
        <v>0</v>
      </c>
      <c r="K186" s="24">
        <v>0</v>
      </c>
      <c r="L186" s="24">
        <v>0</v>
      </c>
      <c r="M186" s="24">
        <v>0</v>
      </c>
      <c r="N186" s="118">
        <v>0</v>
      </c>
      <c r="O186" s="187">
        <f t="shared" ref="O186:O195" si="82">SUM(K186:N186)</f>
        <v>0</v>
      </c>
      <c r="P186" s="182">
        <f t="shared" ref="P186:P220" si="83">SUM(J186+O186)</f>
        <v>0</v>
      </c>
    </row>
    <row r="187" spans="1:235" ht="20.100000000000001" customHeight="1">
      <c r="A187" s="38">
        <v>423200</v>
      </c>
      <c r="B187" s="19" t="s">
        <v>146</v>
      </c>
      <c r="C187" s="20">
        <v>7598000</v>
      </c>
      <c r="D187" s="20">
        <v>0</v>
      </c>
      <c r="E187" s="20">
        <f t="shared" ref="E187:E210" si="84">SUM(C187:D187)</f>
        <v>7598000</v>
      </c>
      <c r="F187" s="20">
        <v>0</v>
      </c>
      <c r="G187" s="20">
        <v>0</v>
      </c>
      <c r="H187" s="20">
        <f t="shared" ref="H187" si="85">SUM(H188:H190)</f>
        <v>0</v>
      </c>
      <c r="I187" s="20">
        <v>0</v>
      </c>
      <c r="J187" s="146">
        <f t="shared" si="81"/>
        <v>7598000</v>
      </c>
      <c r="K187" s="20">
        <v>0</v>
      </c>
      <c r="L187" s="20">
        <v>0</v>
      </c>
      <c r="M187" s="20">
        <v>0</v>
      </c>
      <c r="N187" s="120">
        <v>0</v>
      </c>
      <c r="O187" s="187">
        <f t="shared" si="82"/>
        <v>0</v>
      </c>
      <c r="P187" s="182">
        <f t="shared" si="83"/>
        <v>7598000</v>
      </c>
    </row>
    <row r="188" spans="1:235" ht="20.100000000000001" hidden="1" customHeight="1">
      <c r="A188" s="22">
        <v>423212</v>
      </c>
      <c r="B188" s="56" t="s">
        <v>393</v>
      </c>
      <c r="C188" s="24">
        <v>150000</v>
      </c>
      <c r="D188" s="24">
        <v>0</v>
      </c>
      <c r="E188" s="20">
        <f t="shared" si="84"/>
        <v>150000</v>
      </c>
      <c r="F188" s="24">
        <v>0</v>
      </c>
      <c r="G188" s="24">
        <v>0</v>
      </c>
      <c r="H188" s="24">
        <v>0</v>
      </c>
      <c r="I188" s="24">
        <v>0</v>
      </c>
      <c r="J188" s="146">
        <f t="shared" si="81"/>
        <v>150000</v>
      </c>
      <c r="K188" s="24">
        <v>0</v>
      </c>
      <c r="L188" s="24">
        <v>0</v>
      </c>
      <c r="M188" s="24">
        <v>0</v>
      </c>
      <c r="N188" s="118">
        <v>0</v>
      </c>
      <c r="O188" s="187">
        <f t="shared" si="82"/>
        <v>0</v>
      </c>
      <c r="P188" s="182">
        <f t="shared" si="83"/>
        <v>150000</v>
      </c>
    </row>
    <row r="189" spans="1:235" s="116" customFormat="1" ht="20.100000000000001" hidden="1" customHeight="1">
      <c r="A189" s="113">
        <v>423212</v>
      </c>
      <c r="B189" s="114" t="s">
        <v>398</v>
      </c>
      <c r="C189" s="100">
        <v>5464000</v>
      </c>
      <c r="D189" s="100">
        <v>0</v>
      </c>
      <c r="E189" s="20">
        <f t="shared" si="84"/>
        <v>5464000</v>
      </c>
      <c r="F189" s="100">
        <v>0</v>
      </c>
      <c r="G189" s="100">
        <v>0</v>
      </c>
      <c r="H189" s="115">
        <v>0</v>
      </c>
      <c r="I189" s="115">
        <v>0</v>
      </c>
      <c r="J189" s="146">
        <f t="shared" si="81"/>
        <v>5464000</v>
      </c>
      <c r="K189" s="115">
        <v>0</v>
      </c>
      <c r="L189" s="115">
        <v>0</v>
      </c>
      <c r="M189" s="115">
        <v>0</v>
      </c>
      <c r="N189" s="193">
        <v>0</v>
      </c>
      <c r="O189" s="187">
        <f t="shared" si="82"/>
        <v>0</v>
      </c>
      <c r="P189" s="182">
        <f t="shared" si="83"/>
        <v>5464000</v>
      </c>
      <c r="Q189" s="130"/>
      <c r="R189" s="130"/>
      <c r="S189" s="130"/>
      <c r="T189" s="130"/>
      <c r="U189" s="130"/>
      <c r="V189" s="130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1"/>
      <c r="BR189" s="111"/>
      <c r="BS189" s="111"/>
      <c r="BT189" s="111"/>
      <c r="BU189" s="111"/>
      <c r="BV189" s="111"/>
      <c r="BW189" s="111"/>
      <c r="BX189" s="111"/>
      <c r="BY189" s="111"/>
      <c r="BZ189" s="111"/>
      <c r="CA189" s="111"/>
      <c r="CB189" s="111"/>
      <c r="CC189" s="111"/>
      <c r="CD189" s="111"/>
      <c r="CE189" s="111"/>
      <c r="CF189" s="111"/>
      <c r="CG189" s="111"/>
      <c r="CH189" s="111"/>
      <c r="CI189" s="111"/>
      <c r="CJ189" s="111"/>
      <c r="CK189" s="111"/>
      <c r="CL189" s="111"/>
      <c r="CM189" s="111"/>
      <c r="CN189" s="111"/>
      <c r="CO189" s="111"/>
      <c r="CP189" s="111"/>
      <c r="CQ189" s="111"/>
      <c r="CR189" s="111"/>
      <c r="CS189" s="111"/>
      <c r="CT189" s="111"/>
      <c r="CU189" s="111"/>
      <c r="CV189" s="111"/>
      <c r="CW189" s="111"/>
      <c r="CX189" s="111"/>
      <c r="CY189" s="111"/>
      <c r="CZ189" s="111"/>
      <c r="DA189" s="111"/>
      <c r="DB189" s="111"/>
      <c r="DC189" s="111"/>
      <c r="DD189" s="111"/>
      <c r="DE189" s="111"/>
      <c r="DF189" s="111"/>
      <c r="DG189" s="111"/>
      <c r="DH189" s="111"/>
      <c r="DI189" s="111"/>
      <c r="DJ189" s="111"/>
      <c r="DK189" s="111"/>
      <c r="DL189" s="111"/>
      <c r="DM189" s="111"/>
      <c r="DN189" s="111"/>
      <c r="DO189" s="111"/>
      <c r="DP189" s="111"/>
      <c r="DQ189" s="111"/>
      <c r="DR189" s="111"/>
      <c r="DS189" s="111"/>
      <c r="DT189" s="111"/>
      <c r="DU189" s="111"/>
      <c r="DV189" s="111"/>
      <c r="DW189" s="111"/>
      <c r="DX189" s="111"/>
      <c r="DY189" s="111"/>
      <c r="DZ189" s="111"/>
      <c r="EA189" s="111"/>
      <c r="EB189" s="111"/>
      <c r="EC189" s="111"/>
      <c r="ED189" s="111"/>
      <c r="EE189" s="111"/>
      <c r="EF189" s="111"/>
      <c r="EG189" s="111"/>
      <c r="EH189" s="111"/>
      <c r="EI189" s="111"/>
      <c r="EJ189" s="111"/>
      <c r="EK189" s="111"/>
      <c r="EL189" s="111"/>
      <c r="EM189" s="111"/>
      <c r="EN189" s="111"/>
      <c r="EO189" s="111"/>
      <c r="EP189" s="111"/>
      <c r="EQ189" s="111"/>
      <c r="ER189" s="111"/>
      <c r="ES189" s="111"/>
      <c r="ET189" s="111"/>
      <c r="EU189" s="111"/>
      <c r="EV189" s="111"/>
      <c r="EW189" s="111"/>
      <c r="EX189" s="111"/>
      <c r="EY189" s="111"/>
      <c r="EZ189" s="111"/>
      <c r="FA189" s="111"/>
      <c r="FB189" s="111"/>
      <c r="FC189" s="111"/>
      <c r="FD189" s="111"/>
      <c r="FE189" s="111"/>
      <c r="FF189" s="111"/>
      <c r="FG189" s="111"/>
      <c r="FH189" s="111"/>
      <c r="FI189" s="111"/>
      <c r="FJ189" s="111"/>
      <c r="FK189" s="111"/>
      <c r="FL189" s="111"/>
      <c r="FM189" s="111"/>
      <c r="FN189" s="111"/>
      <c r="FO189" s="111"/>
      <c r="FP189" s="111"/>
      <c r="FQ189" s="111"/>
      <c r="FR189" s="111"/>
      <c r="FS189" s="111"/>
      <c r="FT189" s="111"/>
      <c r="FU189" s="111"/>
      <c r="FV189" s="111"/>
      <c r="FW189" s="111"/>
      <c r="FX189" s="111"/>
      <c r="FY189" s="111"/>
      <c r="FZ189" s="111"/>
      <c r="GA189" s="111"/>
      <c r="GB189" s="111"/>
      <c r="GC189" s="111"/>
      <c r="GD189" s="111"/>
      <c r="GE189" s="111"/>
      <c r="GF189" s="111"/>
      <c r="GG189" s="111"/>
      <c r="GH189" s="111"/>
      <c r="GI189" s="111"/>
      <c r="GJ189" s="111"/>
      <c r="GK189" s="111"/>
      <c r="GL189" s="111"/>
      <c r="GM189" s="111"/>
      <c r="GN189" s="111"/>
      <c r="GO189" s="111"/>
      <c r="GP189" s="111"/>
      <c r="GQ189" s="111"/>
      <c r="GR189" s="111"/>
      <c r="GS189" s="111"/>
      <c r="GT189" s="111"/>
      <c r="GU189" s="111"/>
      <c r="GV189" s="111"/>
      <c r="GW189" s="111"/>
      <c r="GX189" s="111"/>
      <c r="GY189" s="111"/>
      <c r="GZ189" s="111"/>
      <c r="HA189" s="111"/>
      <c r="HB189" s="111"/>
      <c r="HC189" s="111"/>
      <c r="HD189" s="111"/>
      <c r="HE189" s="111"/>
      <c r="HF189" s="111"/>
      <c r="HG189" s="111"/>
      <c r="HH189" s="111"/>
      <c r="HI189" s="111"/>
      <c r="HJ189" s="111"/>
      <c r="HK189" s="111"/>
      <c r="HL189" s="111"/>
      <c r="HM189" s="111"/>
      <c r="HN189" s="111"/>
      <c r="HO189" s="111"/>
      <c r="HP189" s="111"/>
      <c r="HQ189" s="111"/>
      <c r="HR189" s="111"/>
      <c r="HS189" s="111"/>
      <c r="HT189" s="111"/>
      <c r="HU189" s="111"/>
      <c r="HV189" s="111"/>
      <c r="HW189" s="111"/>
      <c r="HX189" s="111"/>
      <c r="HY189" s="111"/>
      <c r="HZ189" s="111"/>
      <c r="IA189" s="111"/>
    </row>
    <row r="190" spans="1:235" ht="20.100000000000001" hidden="1" customHeight="1">
      <c r="A190" s="22">
        <v>423291</v>
      </c>
      <c r="B190" s="23" t="s">
        <v>396</v>
      </c>
      <c r="C190" s="24">
        <v>600000</v>
      </c>
      <c r="D190" s="24">
        <v>0</v>
      </c>
      <c r="E190" s="20">
        <f t="shared" si="84"/>
        <v>600000</v>
      </c>
      <c r="F190" s="24">
        <v>0</v>
      </c>
      <c r="G190" s="24">
        <v>0</v>
      </c>
      <c r="H190" s="24">
        <v>0</v>
      </c>
      <c r="I190" s="24">
        <v>0</v>
      </c>
      <c r="J190" s="146">
        <f t="shared" si="81"/>
        <v>600000</v>
      </c>
      <c r="K190" s="24">
        <v>0</v>
      </c>
      <c r="L190" s="24">
        <v>0</v>
      </c>
      <c r="M190" s="24">
        <v>0</v>
      </c>
      <c r="N190" s="118">
        <v>0</v>
      </c>
      <c r="O190" s="187">
        <f t="shared" si="82"/>
        <v>0</v>
      </c>
      <c r="P190" s="182">
        <f t="shared" si="83"/>
        <v>600000</v>
      </c>
    </row>
    <row r="191" spans="1:235" ht="20.100000000000001" customHeight="1">
      <c r="A191" s="38">
        <v>423300</v>
      </c>
      <c r="B191" s="19" t="s">
        <v>147</v>
      </c>
      <c r="C191" s="20">
        <v>3400000</v>
      </c>
      <c r="D191" s="20">
        <v>30000</v>
      </c>
      <c r="E191" s="20">
        <f t="shared" si="84"/>
        <v>3430000</v>
      </c>
      <c r="F191" s="20">
        <v>0</v>
      </c>
      <c r="G191" s="20">
        <v>120000</v>
      </c>
      <c r="H191" s="20">
        <f t="shared" ref="H191" si="86">SUM(H192:H194)</f>
        <v>0</v>
      </c>
      <c r="I191" s="20">
        <v>0</v>
      </c>
      <c r="J191" s="146">
        <f t="shared" si="81"/>
        <v>3550000</v>
      </c>
      <c r="K191" s="20">
        <v>0</v>
      </c>
      <c r="L191" s="20">
        <v>0</v>
      </c>
      <c r="M191" s="20">
        <v>0</v>
      </c>
      <c r="N191" s="120">
        <v>0</v>
      </c>
      <c r="O191" s="187">
        <f t="shared" si="82"/>
        <v>0</v>
      </c>
      <c r="P191" s="182">
        <f t="shared" si="83"/>
        <v>3550000</v>
      </c>
    </row>
    <row r="192" spans="1:235" ht="20.100000000000001" hidden="1" customHeight="1">
      <c r="A192" s="22">
        <v>423311</v>
      </c>
      <c r="B192" s="23" t="s">
        <v>147</v>
      </c>
      <c r="C192" s="24">
        <v>2000000</v>
      </c>
      <c r="D192" s="24">
        <v>0</v>
      </c>
      <c r="E192" s="20">
        <f t="shared" si="84"/>
        <v>2000000</v>
      </c>
      <c r="F192" s="24">
        <v>100000</v>
      </c>
      <c r="G192" s="60">
        <v>0</v>
      </c>
      <c r="H192" s="60">
        <v>0</v>
      </c>
      <c r="I192" s="60">
        <v>0</v>
      </c>
      <c r="J192" s="146">
        <f t="shared" si="81"/>
        <v>2100000</v>
      </c>
      <c r="K192" s="60">
        <v>0</v>
      </c>
      <c r="L192" s="60">
        <v>0</v>
      </c>
      <c r="M192" s="60">
        <v>0</v>
      </c>
      <c r="N192" s="177">
        <v>0</v>
      </c>
      <c r="O192" s="187">
        <f t="shared" si="82"/>
        <v>0</v>
      </c>
      <c r="P192" s="182">
        <f t="shared" si="83"/>
        <v>2100000</v>
      </c>
    </row>
    <row r="193" spans="1:16" ht="20.100000000000001" hidden="1" customHeight="1">
      <c r="A193" s="22">
        <v>423321</v>
      </c>
      <c r="B193" s="28" t="s">
        <v>148</v>
      </c>
      <c r="C193" s="24">
        <v>0</v>
      </c>
      <c r="D193" s="24">
        <v>50000</v>
      </c>
      <c r="E193" s="20">
        <f t="shared" si="84"/>
        <v>50000</v>
      </c>
      <c r="F193" s="24">
        <v>260000</v>
      </c>
      <c r="G193" s="24">
        <v>0</v>
      </c>
      <c r="H193" s="24">
        <v>0</v>
      </c>
      <c r="I193" s="24">
        <v>0</v>
      </c>
      <c r="J193" s="146">
        <f t="shared" si="81"/>
        <v>310000</v>
      </c>
      <c r="K193" s="24">
        <v>0</v>
      </c>
      <c r="L193" s="24">
        <v>0</v>
      </c>
      <c r="M193" s="24">
        <v>0</v>
      </c>
      <c r="N193" s="118">
        <v>0</v>
      </c>
      <c r="O193" s="187">
        <f t="shared" si="82"/>
        <v>0</v>
      </c>
      <c r="P193" s="182">
        <f t="shared" si="83"/>
        <v>310000</v>
      </c>
    </row>
    <row r="194" spans="1:16" ht="20.100000000000001" hidden="1" customHeight="1">
      <c r="A194" s="22">
        <v>423399</v>
      </c>
      <c r="B194" s="28" t="s">
        <v>389</v>
      </c>
      <c r="C194" s="24">
        <v>0</v>
      </c>
      <c r="D194" s="24">
        <v>0</v>
      </c>
      <c r="E194" s="20">
        <f t="shared" si="84"/>
        <v>0</v>
      </c>
      <c r="F194" s="24">
        <v>100000</v>
      </c>
      <c r="G194" s="24">
        <v>0</v>
      </c>
      <c r="H194" s="24">
        <v>0</v>
      </c>
      <c r="I194" s="24">
        <v>0</v>
      </c>
      <c r="J194" s="146">
        <f t="shared" si="81"/>
        <v>100000</v>
      </c>
      <c r="K194" s="24">
        <v>0</v>
      </c>
      <c r="L194" s="24">
        <v>0</v>
      </c>
      <c r="M194" s="24">
        <v>0</v>
      </c>
      <c r="N194" s="118">
        <v>0</v>
      </c>
      <c r="O194" s="187">
        <f t="shared" si="82"/>
        <v>0</v>
      </c>
      <c r="P194" s="182">
        <f t="shared" si="83"/>
        <v>100000</v>
      </c>
    </row>
    <row r="195" spans="1:16" ht="20.100000000000001" customHeight="1">
      <c r="A195" s="38">
        <v>423400</v>
      </c>
      <c r="B195" s="19" t="s">
        <v>149</v>
      </c>
      <c r="C195" s="20">
        <v>230000</v>
      </c>
      <c r="D195" s="20">
        <v>0</v>
      </c>
      <c r="E195" s="20">
        <f t="shared" si="84"/>
        <v>230000</v>
      </c>
      <c r="F195" s="20">
        <v>0</v>
      </c>
      <c r="G195" s="20">
        <v>0</v>
      </c>
      <c r="H195" s="20">
        <f t="shared" ref="H195" si="87">SUM(H196:H197)</f>
        <v>0</v>
      </c>
      <c r="I195" s="20">
        <v>0</v>
      </c>
      <c r="J195" s="146">
        <f t="shared" si="81"/>
        <v>230000</v>
      </c>
      <c r="K195" s="20">
        <v>0</v>
      </c>
      <c r="L195" s="20">
        <v>0</v>
      </c>
      <c r="M195" s="20">
        <v>0</v>
      </c>
      <c r="N195" s="120">
        <v>0</v>
      </c>
      <c r="O195" s="187">
        <f t="shared" si="82"/>
        <v>0</v>
      </c>
      <c r="P195" s="182">
        <f t="shared" si="83"/>
        <v>230000</v>
      </c>
    </row>
    <row r="196" spans="1:16" ht="20.100000000000001" hidden="1" customHeight="1">
      <c r="A196" s="22">
        <v>423419</v>
      </c>
      <c r="B196" s="28" t="s">
        <v>150</v>
      </c>
      <c r="C196" s="24">
        <v>0</v>
      </c>
      <c r="D196" s="24">
        <v>0</v>
      </c>
      <c r="E196" s="20">
        <f t="shared" si="84"/>
        <v>0</v>
      </c>
      <c r="F196" s="100">
        <v>0</v>
      </c>
      <c r="G196" s="24">
        <v>0</v>
      </c>
      <c r="H196" s="24">
        <v>0</v>
      </c>
      <c r="I196" s="24">
        <v>0</v>
      </c>
      <c r="J196" s="146">
        <f t="shared" si="81"/>
        <v>0</v>
      </c>
      <c r="K196" s="24">
        <v>0</v>
      </c>
      <c r="L196" s="24">
        <v>0</v>
      </c>
      <c r="M196" s="24">
        <v>0</v>
      </c>
      <c r="N196" s="118">
        <v>0</v>
      </c>
      <c r="O196" s="190">
        <v>0</v>
      </c>
      <c r="P196" s="182">
        <f t="shared" si="83"/>
        <v>0</v>
      </c>
    </row>
    <row r="197" spans="1:16" ht="20.100000000000001" hidden="1" customHeight="1">
      <c r="A197" s="22">
        <v>423432</v>
      </c>
      <c r="B197" s="28" t="s">
        <v>151</v>
      </c>
      <c r="C197" s="24">
        <v>70000</v>
      </c>
      <c r="D197" s="24">
        <v>0</v>
      </c>
      <c r="E197" s="20">
        <f t="shared" si="84"/>
        <v>70000</v>
      </c>
      <c r="F197" s="24">
        <v>0</v>
      </c>
      <c r="G197" s="24">
        <v>0</v>
      </c>
      <c r="H197" s="24">
        <v>0</v>
      </c>
      <c r="I197" s="24">
        <v>0</v>
      </c>
      <c r="J197" s="146">
        <f t="shared" si="81"/>
        <v>70000</v>
      </c>
      <c r="K197" s="24">
        <v>0</v>
      </c>
      <c r="L197" s="24">
        <v>0</v>
      </c>
      <c r="M197" s="24">
        <v>0</v>
      </c>
      <c r="N197" s="118">
        <v>0</v>
      </c>
      <c r="O197" s="190">
        <v>0</v>
      </c>
      <c r="P197" s="182">
        <f t="shared" si="83"/>
        <v>70000</v>
      </c>
    </row>
    <row r="198" spans="1:16" ht="20.100000000000001" customHeight="1">
      <c r="A198" s="38">
        <v>423500</v>
      </c>
      <c r="B198" s="19" t="s">
        <v>152</v>
      </c>
      <c r="C198" s="20">
        <v>0</v>
      </c>
      <c r="D198" s="20">
        <v>1050000</v>
      </c>
      <c r="E198" s="20">
        <f t="shared" si="84"/>
        <v>1050000</v>
      </c>
      <c r="F198" s="20">
        <v>754000</v>
      </c>
      <c r="G198" s="20">
        <v>0</v>
      </c>
      <c r="H198" s="20">
        <f t="shared" ref="H198" si="88">SUM(H199:H201)</f>
        <v>0</v>
      </c>
      <c r="I198" s="20">
        <v>0</v>
      </c>
      <c r="J198" s="146">
        <f t="shared" si="81"/>
        <v>1804000</v>
      </c>
      <c r="K198" s="20">
        <v>0</v>
      </c>
      <c r="L198" s="20">
        <v>38580</v>
      </c>
      <c r="M198" s="20">
        <v>600000</v>
      </c>
      <c r="N198" s="120">
        <v>0</v>
      </c>
      <c r="O198" s="187">
        <f>SUM(K198:N198)</f>
        <v>638580</v>
      </c>
      <c r="P198" s="182">
        <f t="shared" si="83"/>
        <v>2442580</v>
      </c>
    </row>
    <row r="199" spans="1:16" ht="20.100000000000001" hidden="1" customHeight="1">
      <c r="A199" s="22">
        <v>423521</v>
      </c>
      <c r="B199" s="109" t="s">
        <v>153</v>
      </c>
      <c r="C199" s="24">
        <v>0</v>
      </c>
      <c r="D199" s="60">
        <v>1030000</v>
      </c>
      <c r="E199" s="20">
        <f t="shared" si="84"/>
        <v>1030000</v>
      </c>
      <c r="F199" s="24">
        <v>0</v>
      </c>
      <c r="G199" s="24">
        <v>0</v>
      </c>
      <c r="H199" s="24">
        <v>0</v>
      </c>
      <c r="I199" s="24">
        <v>0</v>
      </c>
      <c r="J199" s="146">
        <f t="shared" si="81"/>
        <v>1030000</v>
      </c>
      <c r="K199" s="24">
        <v>0</v>
      </c>
      <c r="L199" s="24">
        <v>0</v>
      </c>
      <c r="M199" s="24">
        <v>0</v>
      </c>
      <c r="N199" s="118">
        <v>0</v>
      </c>
      <c r="O199" s="190">
        <v>0</v>
      </c>
      <c r="P199" s="182">
        <f t="shared" si="83"/>
        <v>1030000</v>
      </c>
    </row>
    <row r="200" spans="1:16" ht="20.100000000000001" hidden="1" customHeight="1">
      <c r="A200" s="22">
        <v>423591</v>
      </c>
      <c r="B200" s="110" t="s">
        <v>154</v>
      </c>
      <c r="C200" s="24">
        <v>0</v>
      </c>
      <c r="D200" s="24">
        <v>0</v>
      </c>
      <c r="E200" s="20">
        <f t="shared" si="84"/>
        <v>0</v>
      </c>
      <c r="F200" s="24">
        <v>500000</v>
      </c>
      <c r="G200" s="24">
        <v>0</v>
      </c>
      <c r="H200" s="24">
        <v>0</v>
      </c>
      <c r="I200" s="24">
        <v>0</v>
      </c>
      <c r="J200" s="146">
        <f t="shared" si="81"/>
        <v>500000</v>
      </c>
      <c r="K200" s="24">
        <v>0</v>
      </c>
      <c r="L200" s="24">
        <v>0</v>
      </c>
      <c r="M200" s="24">
        <v>0</v>
      </c>
      <c r="N200" s="118">
        <v>0</v>
      </c>
      <c r="O200" s="190">
        <v>0</v>
      </c>
      <c r="P200" s="182">
        <f t="shared" si="83"/>
        <v>500000</v>
      </c>
    </row>
    <row r="201" spans="1:16" ht="20.100000000000001" hidden="1" customHeight="1">
      <c r="A201" s="22">
        <v>423599</v>
      </c>
      <c r="B201" s="23" t="s">
        <v>155</v>
      </c>
      <c r="C201" s="24">
        <v>0</v>
      </c>
      <c r="D201" s="24">
        <v>0</v>
      </c>
      <c r="E201" s="20">
        <f t="shared" si="84"/>
        <v>0</v>
      </c>
      <c r="F201" s="100">
        <v>660000</v>
      </c>
      <c r="G201" s="60">
        <v>0</v>
      </c>
      <c r="H201" s="24">
        <v>0</v>
      </c>
      <c r="I201" s="24">
        <v>0</v>
      </c>
      <c r="J201" s="146">
        <f t="shared" si="81"/>
        <v>660000</v>
      </c>
      <c r="K201" s="24">
        <v>0</v>
      </c>
      <c r="L201" s="24">
        <v>0</v>
      </c>
      <c r="M201" s="24">
        <v>0</v>
      </c>
      <c r="N201" s="118">
        <v>0</v>
      </c>
      <c r="O201" s="190">
        <v>0</v>
      </c>
      <c r="P201" s="182">
        <f t="shared" si="83"/>
        <v>660000</v>
      </c>
    </row>
    <row r="202" spans="1:16" ht="20.100000000000001" customHeight="1">
      <c r="A202" s="38">
        <v>423600</v>
      </c>
      <c r="B202" s="19" t="s">
        <v>156</v>
      </c>
      <c r="C202" s="20">
        <v>600000</v>
      </c>
      <c r="D202" s="20">
        <v>0</v>
      </c>
      <c r="E202" s="20">
        <f t="shared" si="84"/>
        <v>600000</v>
      </c>
      <c r="F202" s="20">
        <v>250000</v>
      </c>
      <c r="G202" s="20">
        <v>0</v>
      </c>
      <c r="H202" s="20">
        <f t="shared" ref="H202" si="89">SUM(H203)</f>
        <v>0</v>
      </c>
      <c r="I202" s="20">
        <v>0</v>
      </c>
      <c r="J202" s="146">
        <f t="shared" si="81"/>
        <v>850000</v>
      </c>
      <c r="K202" s="20">
        <v>0</v>
      </c>
      <c r="L202" s="20">
        <v>0</v>
      </c>
      <c r="M202" s="20">
        <v>0</v>
      </c>
      <c r="N202" s="120">
        <v>0</v>
      </c>
      <c r="O202" s="187">
        <f t="shared" ref="O202:O210" si="90">SUM(K202:N202)</f>
        <v>0</v>
      </c>
      <c r="P202" s="182">
        <f t="shared" si="83"/>
        <v>850000</v>
      </c>
    </row>
    <row r="203" spans="1:16" ht="20.100000000000001" hidden="1" customHeight="1">
      <c r="A203" s="22">
        <v>423611</v>
      </c>
      <c r="B203" s="23" t="s">
        <v>157</v>
      </c>
      <c r="C203" s="24">
        <v>455000</v>
      </c>
      <c r="D203" s="24">
        <v>0</v>
      </c>
      <c r="E203" s="20">
        <f t="shared" si="84"/>
        <v>455000</v>
      </c>
      <c r="F203" s="24">
        <v>0</v>
      </c>
      <c r="G203" s="24">
        <v>0</v>
      </c>
      <c r="H203" s="24">
        <v>0</v>
      </c>
      <c r="I203" s="24">
        <v>0</v>
      </c>
      <c r="J203" s="146">
        <f t="shared" si="81"/>
        <v>455000</v>
      </c>
      <c r="K203" s="24">
        <v>0</v>
      </c>
      <c r="L203" s="24">
        <v>0</v>
      </c>
      <c r="M203" s="24">
        <v>0</v>
      </c>
      <c r="N203" s="118">
        <v>0</v>
      </c>
      <c r="O203" s="187">
        <f t="shared" si="90"/>
        <v>0</v>
      </c>
      <c r="P203" s="182">
        <f t="shared" si="83"/>
        <v>455000</v>
      </c>
    </row>
    <row r="204" spans="1:16" ht="20.100000000000001" hidden="1" customHeight="1">
      <c r="A204" s="22">
        <v>423621</v>
      </c>
      <c r="B204" s="56" t="s">
        <v>390</v>
      </c>
      <c r="C204" s="24">
        <v>0</v>
      </c>
      <c r="D204" s="24">
        <v>0</v>
      </c>
      <c r="E204" s="20">
        <f t="shared" si="84"/>
        <v>0</v>
      </c>
      <c r="F204" s="24">
        <v>300000</v>
      </c>
      <c r="G204" s="24">
        <v>0</v>
      </c>
      <c r="H204" s="24">
        <v>0</v>
      </c>
      <c r="I204" s="24">
        <v>0</v>
      </c>
      <c r="J204" s="146">
        <f t="shared" si="81"/>
        <v>300000</v>
      </c>
      <c r="K204" s="24">
        <v>0</v>
      </c>
      <c r="L204" s="24">
        <v>0</v>
      </c>
      <c r="M204" s="24">
        <v>0</v>
      </c>
      <c r="N204" s="118">
        <v>0</v>
      </c>
      <c r="O204" s="187">
        <f t="shared" si="90"/>
        <v>0</v>
      </c>
      <c r="P204" s="182">
        <f t="shared" si="83"/>
        <v>300000</v>
      </c>
    </row>
    <row r="205" spans="1:16" ht="20.100000000000001" customHeight="1">
      <c r="A205" s="38">
        <v>423700</v>
      </c>
      <c r="B205" s="19" t="s">
        <v>158</v>
      </c>
      <c r="C205" s="20">
        <v>0</v>
      </c>
      <c r="D205" s="20">
        <v>0</v>
      </c>
      <c r="E205" s="20">
        <f t="shared" si="84"/>
        <v>0</v>
      </c>
      <c r="F205" s="20">
        <v>360000</v>
      </c>
      <c r="G205" s="20">
        <v>0</v>
      </c>
      <c r="H205" s="20">
        <f t="shared" ref="H205" si="91">SUM(H206+H207)</f>
        <v>0</v>
      </c>
      <c r="I205" s="20">
        <v>0</v>
      </c>
      <c r="J205" s="146">
        <f t="shared" si="81"/>
        <v>360000</v>
      </c>
      <c r="K205" s="20">
        <v>0</v>
      </c>
      <c r="L205" s="20">
        <v>0</v>
      </c>
      <c r="M205" s="20">
        <v>0</v>
      </c>
      <c r="N205" s="120">
        <v>0</v>
      </c>
      <c r="O205" s="187">
        <f t="shared" si="90"/>
        <v>0</v>
      </c>
      <c r="P205" s="182">
        <f t="shared" si="83"/>
        <v>360000</v>
      </c>
    </row>
    <row r="206" spans="1:16" ht="20.100000000000001" hidden="1" customHeight="1">
      <c r="A206" s="22">
        <v>423711</v>
      </c>
      <c r="B206" s="23" t="s">
        <v>158</v>
      </c>
      <c r="C206" s="24">
        <v>0</v>
      </c>
      <c r="D206" s="24">
        <v>0</v>
      </c>
      <c r="E206" s="20">
        <f t="shared" si="84"/>
        <v>0</v>
      </c>
      <c r="F206" s="100">
        <v>400000</v>
      </c>
      <c r="G206" s="24">
        <v>0</v>
      </c>
      <c r="H206" s="24">
        <v>0</v>
      </c>
      <c r="I206" s="24">
        <v>0</v>
      </c>
      <c r="J206" s="146">
        <f t="shared" si="81"/>
        <v>400000</v>
      </c>
      <c r="K206" s="24">
        <v>0</v>
      </c>
      <c r="L206" s="24">
        <v>0</v>
      </c>
      <c r="M206" s="24">
        <v>0</v>
      </c>
      <c r="N206" s="118">
        <v>0</v>
      </c>
      <c r="O206" s="187">
        <f t="shared" si="90"/>
        <v>0</v>
      </c>
      <c r="P206" s="182">
        <f t="shared" si="83"/>
        <v>400000</v>
      </c>
    </row>
    <row r="207" spans="1:16" ht="20.100000000000001" hidden="1" customHeight="1">
      <c r="A207" s="22">
        <v>423712</v>
      </c>
      <c r="B207" s="56" t="s">
        <v>159</v>
      </c>
      <c r="C207" s="24">
        <v>0</v>
      </c>
      <c r="D207" s="24">
        <v>0</v>
      </c>
      <c r="E207" s="20">
        <f t="shared" si="84"/>
        <v>0</v>
      </c>
      <c r="F207" s="100">
        <v>300000</v>
      </c>
      <c r="G207" s="24">
        <v>0</v>
      </c>
      <c r="H207" s="24">
        <v>0</v>
      </c>
      <c r="I207" s="24">
        <v>0</v>
      </c>
      <c r="J207" s="146">
        <f t="shared" si="81"/>
        <v>300000</v>
      </c>
      <c r="K207" s="24">
        <v>0</v>
      </c>
      <c r="L207" s="24">
        <v>0</v>
      </c>
      <c r="M207" s="24">
        <v>0</v>
      </c>
      <c r="N207" s="118">
        <v>0</v>
      </c>
      <c r="O207" s="187">
        <f t="shared" si="90"/>
        <v>0</v>
      </c>
      <c r="P207" s="182">
        <f t="shared" si="83"/>
        <v>300000</v>
      </c>
    </row>
    <row r="208" spans="1:16" ht="20.100000000000001" hidden="1" customHeight="1">
      <c r="A208" s="22">
        <v>423712</v>
      </c>
      <c r="B208" s="23" t="s">
        <v>159</v>
      </c>
      <c r="C208" s="24">
        <f ca="1">SUM(D208:J208)</f>
        <v>0</v>
      </c>
      <c r="D208" s="24"/>
      <c r="E208" s="20">
        <f t="shared" ca="1" si="84"/>
        <v>4550000</v>
      </c>
      <c r="F208" s="24"/>
      <c r="G208" s="24"/>
      <c r="H208" s="24"/>
      <c r="I208" s="24"/>
      <c r="J208" s="146">
        <f t="shared" ca="1" si="81"/>
        <v>22997000</v>
      </c>
      <c r="K208" s="24"/>
      <c r="L208" s="24"/>
      <c r="M208" s="24"/>
      <c r="N208" s="118"/>
      <c r="O208" s="187">
        <f t="shared" si="90"/>
        <v>0</v>
      </c>
      <c r="P208" s="182">
        <f t="shared" ca="1" si="83"/>
        <v>3100000</v>
      </c>
    </row>
    <row r="209" spans="1:235" ht="15.75" hidden="1" customHeight="1">
      <c r="A209" s="25" t="s">
        <v>3</v>
      </c>
      <c r="B209" s="39" t="s">
        <v>15</v>
      </c>
      <c r="C209" s="29">
        <v>4</v>
      </c>
      <c r="D209" s="29">
        <v>5</v>
      </c>
      <c r="E209" s="20">
        <f t="shared" si="84"/>
        <v>9</v>
      </c>
      <c r="F209" s="29">
        <v>7</v>
      </c>
      <c r="G209" s="29">
        <v>8</v>
      </c>
      <c r="H209" s="29">
        <v>9</v>
      </c>
      <c r="I209" s="29"/>
      <c r="J209" s="146">
        <f t="shared" si="81"/>
        <v>33</v>
      </c>
      <c r="K209" s="29"/>
      <c r="L209" s="29"/>
      <c r="M209" s="29"/>
      <c r="N209" s="169"/>
      <c r="O209" s="187">
        <f t="shared" si="90"/>
        <v>0</v>
      </c>
      <c r="P209" s="182">
        <f t="shared" si="83"/>
        <v>33</v>
      </c>
    </row>
    <row r="210" spans="1:235" ht="20.100000000000001" customHeight="1">
      <c r="A210" s="38">
        <v>423900</v>
      </c>
      <c r="B210" s="19" t="s">
        <v>160</v>
      </c>
      <c r="C210" s="20">
        <v>0</v>
      </c>
      <c r="D210" s="20">
        <v>0</v>
      </c>
      <c r="E210" s="20">
        <f t="shared" si="84"/>
        <v>0</v>
      </c>
      <c r="F210" s="20">
        <v>610000</v>
      </c>
      <c r="G210" s="20">
        <v>14430000</v>
      </c>
      <c r="H210" s="20">
        <f t="shared" ref="H210" si="92">SUM(H211:H212)</f>
        <v>0</v>
      </c>
      <c r="I210" s="20">
        <v>0</v>
      </c>
      <c r="J210" s="146">
        <f t="shared" si="81"/>
        <v>15040000</v>
      </c>
      <c r="K210" s="20">
        <v>0</v>
      </c>
      <c r="L210" s="20">
        <v>0</v>
      </c>
      <c r="M210" s="20">
        <v>0</v>
      </c>
      <c r="N210" s="120">
        <v>0</v>
      </c>
      <c r="O210" s="187">
        <f t="shared" si="90"/>
        <v>0</v>
      </c>
      <c r="P210" s="182">
        <f t="shared" si="83"/>
        <v>15040000</v>
      </c>
    </row>
    <row r="211" spans="1:235" ht="20.100000000000001" hidden="1" customHeight="1">
      <c r="A211" s="22">
        <v>423911</v>
      </c>
      <c r="B211" s="23" t="s">
        <v>161</v>
      </c>
      <c r="C211" s="24">
        <v>0</v>
      </c>
      <c r="D211" s="24">
        <v>0</v>
      </c>
      <c r="E211" s="24">
        <f>SUM(C211+D211)</f>
        <v>0</v>
      </c>
      <c r="F211" s="24">
        <v>0</v>
      </c>
      <c r="G211" s="60">
        <v>13750000</v>
      </c>
      <c r="H211" s="24">
        <v>0</v>
      </c>
      <c r="I211" s="24">
        <v>0</v>
      </c>
      <c r="J211" s="158">
        <f t="shared" ref="J211:J212" si="93">SUM(E211:I211)</f>
        <v>13750000</v>
      </c>
      <c r="K211" s="24">
        <v>0</v>
      </c>
      <c r="L211" s="24">
        <v>0</v>
      </c>
      <c r="M211" s="24">
        <v>0</v>
      </c>
      <c r="N211" s="118">
        <v>0</v>
      </c>
      <c r="O211" s="188">
        <v>0</v>
      </c>
      <c r="P211" s="182">
        <f t="shared" si="83"/>
        <v>13750000</v>
      </c>
    </row>
    <row r="212" spans="1:235" ht="20.100000000000001" hidden="1" customHeight="1">
      <c r="A212" s="22">
        <v>423911</v>
      </c>
      <c r="B212" s="23" t="s">
        <v>162</v>
      </c>
      <c r="C212" s="24">
        <v>0</v>
      </c>
      <c r="D212" s="24">
        <v>0</v>
      </c>
      <c r="E212" s="24">
        <f>SUM(C212+D212)</f>
        <v>0</v>
      </c>
      <c r="F212" s="24">
        <v>0</v>
      </c>
      <c r="G212" s="24">
        <v>0</v>
      </c>
      <c r="H212" s="24">
        <v>0</v>
      </c>
      <c r="I212" s="24">
        <v>0</v>
      </c>
      <c r="J212" s="158">
        <f t="shared" si="93"/>
        <v>0</v>
      </c>
      <c r="K212" s="24">
        <v>0</v>
      </c>
      <c r="L212" s="24">
        <v>0</v>
      </c>
      <c r="M212" s="24">
        <v>0</v>
      </c>
      <c r="N212" s="118">
        <v>0</v>
      </c>
      <c r="O212" s="188">
        <v>0</v>
      </c>
      <c r="P212" s="182">
        <f t="shared" si="83"/>
        <v>0</v>
      </c>
    </row>
    <row r="213" spans="1:235" s="84" customFormat="1" ht="20.100000000000001" customHeight="1">
      <c r="A213" s="75">
        <v>424000</v>
      </c>
      <c r="B213" s="76" t="s">
        <v>364</v>
      </c>
      <c r="C213" s="77">
        <f>SUM(C216+C220)</f>
        <v>1140000</v>
      </c>
      <c r="D213" s="77">
        <f t="shared" ref="D213:J213" si="94">SUM(D216+D220)</f>
        <v>0</v>
      </c>
      <c r="E213" s="77">
        <f t="shared" si="94"/>
        <v>1140000</v>
      </c>
      <c r="F213" s="77">
        <f t="shared" si="94"/>
        <v>0</v>
      </c>
      <c r="G213" s="77">
        <f t="shared" si="94"/>
        <v>0</v>
      </c>
      <c r="H213" s="77">
        <f t="shared" si="94"/>
        <v>0</v>
      </c>
      <c r="I213" s="77">
        <f t="shared" si="94"/>
        <v>0</v>
      </c>
      <c r="J213" s="159">
        <f t="shared" si="94"/>
        <v>1140000</v>
      </c>
      <c r="K213" s="77">
        <f t="shared" ref="K213:O213" si="95">SUM(K216+K220)</f>
        <v>0</v>
      </c>
      <c r="L213" s="77">
        <f t="shared" si="95"/>
        <v>0</v>
      </c>
      <c r="M213" s="77">
        <f t="shared" si="95"/>
        <v>0</v>
      </c>
      <c r="N213" s="179">
        <f t="shared" si="95"/>
        <v>0</v>
      </c>
      <c r="O213" s="189">
        <f t="shared" si="95"/>
        <v>0</v>
      </c>
      <c r="P213" s="221">
        <f t="shared" si="83"/>
        <v>1140000</v>
      </c>
      <c r="Q213" s="134"/>
      <c r="R213" s="134"/>
      <c r="S213" s="134"/>
      <c r="T213" s="134"/>
      <c r="U213" s="134"/>
      <c r="V213" s="134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83"/>
      <c r="GD213" s="83"/>
      <c r="GE213" s="83"/>
      <c r="GF213" s="83"/>
      <c r="GG213" s="83"/>
      <c r="GH213" s="83"/>
      <c r="GI213" s="83"/>
      <c r="GJ213" s="83"/>
      <c r="GK213" s="83"/>
      <c r="GL213" s="83"/>
      <c r="GM213" s="83"/>
      <c r="GN213" s="83"/>
      <c r="GO213" s="83"/>
      <c r="GP213" s="83"/>
      <c r="GQ213" s="83"/>
      <c r="GR213" s="83"/>
      <c r="GS213" s="83"/>
      <c r="GT213" s="83"/>
      <c r="GU213" s="83"/>
      <c r="GV213" s="83"/>
      <c r="GW213" s="83"/>
      <c r="GX213" s="83"/>
      <c r="GY213" s="83"/>
      <c r="GZ213" s="83"/>
      <c r="HA213" s="83"/>
      <c r="HB213" s="83"/>
      <c r="HC213" s="83"/>
      <c r="HD213" s="83"/>
      <c r="HE213" s="83"/>
      <c r="HF213" s="83"/>
      <c r="HG213" s="83"/>
      <c r="HH213" s="83"/>
      <c r="HI213" s="83"/>
      <c r="HJ213" s="83"/>
      <c r="HK213" s="83"/>
      <c r="HL213" s="83"/>
      <c r="HM213" s="83"/>
      <c r="HN213" s="83"/>
      <c r="HO213" s="83"/>
      <c r="HP213" s="83"/>
      <c r="HQ213" s="83"/>
      <c r="HR213" s="83"/>
      <c r="HS213" s="83"/>
      <c r="HT213" s="83"/>
      <c r="HU213" s="83"/>
      <c r="HV213" s="83"/>
      <c r="HW213" s="83"/>
      <c r="HX213" s="83"/>
      <c r="HY213" s="83"/>
      <c r="HZ213" s="83"/>
      <c r="IA213" s="83"/>
    </row>
    <row r="214" spans="1:235" ht="20.100000000000001" hidden="1" customHeight="1">
      <c r="A214" s="22">
        <v>424100</v>
      </c>
      <c r="B214" s="23" t="s">
        <v>163</v>
      </c>
      <c r="C214" s="24">
        <f>SUM(D214:J214)</f>
        <v>0</v>
      </c>
      <c r="D214" s="24"/>
      <c r="E214" s="24"/>
      <c r="F214" s="24"/>
      <c r="G214" s="24"/>
      <c r="H214" s="24"/>
      <c r="I214" s="24"/>
      <c r="J214" s="147"/>
      <c r="K214" s="24"/>
      <c r="L214" s="24"/>
      <c r="M214" s="24"/>
      <c r="N214" s="118"/>
      <c r="O214" s="188"/>
      <c r="P214" s="182">
        <f t="shared" si="83"/>
        <v>0</v>
      </c>
    </row>
    <row r="215" spans="1:235" ht="20.100000000000001" hidden="1" customHeight="1">
      <c r="A215" s="22">
        <v>424200</v>
      </c>
      <c r="B215" s="23" t="s">
        <v>164</v>
      </c>
      <c r="C215" s="24">
        <f>SUM(D215:J215)</f>
        <v>0</v>
      </c>
      <c r="D215" s="24"/>
      <c r="E215" s="24"/>
      <c r="F215" s="24"/>
      <c r="G215" s="24"/>
      <c r="H215" s="24"/>
      <c r="I215" s="24"/>
      <c r="J215" s="147"/>
      <c r="K215" s="24"/>
      <c r="L215" s="24"/>
      <c r="M215" s="24"/>
      <c r="N215" s="118"/>
      <c r="O215" s="188"/>
      <c r="P215" s="182">
        <f t="shared" si="83"/>
        <v>0</v>
      </c>
    </row>
    <row r="216" spans="1:235" ht="20.100000000000001" customHeight="1">
      <c r="A216" s="38">
        <v>424300</v>
      </c>
      <c r="B216" s="19" t="s">
        <v>165</v>
      </c>
      <c r="C216" s="20">
        <v>1140000</v>
      </c>
      <c r="D216" s="20">
        <v>0</v>
      </c>
      <c r="E216" s="20">
        <f t="shared" ref="E216:E220" si="96">SUM(C216:D216)</f>
        <v>1140000</v>
      </c>
      <c r="F216" s="20">
        <v>0</v>
      </c>
      <c r="G216" s="20">
        <v>0</v>
      </c>
      <c r="H216" s="20">
        <f t="shared" ref="H216" si="97">SUM(H217)</f>
        <v>0</v>
      </c>
      <c r="I216" s="20">
        <v>0</v>
      </c>
      <c r="J216" s="146">
        <f t="shared" ref="J216:J220" si="98">SUM(E216:I216)</f>
        <v>1140000</v>
      </c>
      <c r="K216" s="20">
        <v>0</v>
      </c>
      <c r="L216" s="20">
        <v>0</v>
      </c>
      <c r="M216" s="20">
        <v>0</v>
      </c>
      <c r="N216" s="120">
        <v>0</v>
      </c>
      <c r="O216" s="187">
        <f t="shared" ref="O216:O220" si="99">SUM(K216:N216)</f>
        <v>0</v>
      </c>
      <c r="P216" s="182">
        <f t="shared" si="83"/>
        <v>1140000</v>
      </c>
    </row>
    <row r="217" spans="1:235" ht="20.100000000000001" hidden="1" customHeight="1">
      <c r="A217" s="22">
        <v>424351</v>
      </c>
      <c r="B217" s="23" t="s">
        <v>166</v>
      </c>
      <c r="C217" s="24">
        <v>36000</v>
      </c>
      <c r="D217" s="24">
        <v>0</v>
      </c>
      <c r="E217" s="20">
        <f t="shared" si="96"/>
        <v>36000</v>
      </c>
      <c r="F217" s="24">
        <v>0</v>
      </c>
      <c r="G217" s="24"/>
      <c r="H217" s="24">
        <v>0</v>
      </c>
      <c r="I217" s="24">
        <v>0</v>
      </c>
      <c r="J217" s="146">
        <f t="shared" si="98"/>
        <v>36000</v>
      </c>
      <c r="K217" s="24">
        <v>0</v>
      </c>
      <c r="L217" s="24">
        <v>0</v>
      </c>
      <c r="M217" s="24">
        <v>0</v>
      </c>
      <c r="N217" s="118">
        <v>0</v>
      </c>
      <c r="O217" s="187">
        <f t="shared" si="99"/>
        <v>0</v>
      </c>
      <c r="P217" s="182">
        <f t="shared" si="83"/>
        <v>36000</v>
      </c>
    </row>
    <row r="218" spans="1:235" ht="20.100000000000001" hidden="1" customHeight="1">
      <c r="A218" s="22">
        <v>424400</v>
      </c>
      <c r="B218" s="23" t="s">
        <v>167</v>
      </c>
      <c r="C218" s="24">
        <f ca="1">SUM(D218:J218)</f>
        <v>0</v>
      </c>
      <c r="D218" s="24"/>
      <c r="E218" s="20">
        <f t="shared" ca="1" si="96"/>
        <v>4550000</v>
      </c>
      <c r="F218" s="24"/>
      <c r="G218" s="24"/>
      <c r="H218" s="24"/>
      <c r="I218" s="24"/>
      <c r="J218" s="146">
        <f t="shared" ca="1" si="98"/>
        <v>22997000</v>
      </c>
      <c r="K218" s="24"/>
      <c r="L218" s="24"/>
      <c r="M218" s="24"/>
      <c r="N218" s="118"/>
      <c r="O218" s="187">
        <f t="shared" si="99"/>
        <v>0</v>
      </c>
      <c r="P218" s="182">
        <f t="shared" ca="1" si="83"/>
        <v>3100000</v>
      </c>
    </row>
    <row r="219" spans="1:235" ht="20.100000000000001" hidden="1" customHeight="1">
      <c r="A219" s="22">
        <v>424500</v>
      </c>
      <c r="B219" s="23" t="s">
        <v>168</v>
      </c>
      <c r="C219" s="24">
        <f ca="1">SUM(D219:J219)</f>
        <v>0</v>
      </c>
      <c r="D219" s="24"/>
      <c r="E219" s="20">
        <f t="shared" ca="1" si="96"/>
        <v>4550000</v>
      </c>
      <c r="F219" s="24"/>
      <c r="G219" s="24"/>
      <c r="H219" s="24"/>
      <c r="I219" s="24"/>
      <c r="J219" s="146">
        <f t="shared" ca="1" si="98"/>
        <v>22997000</v>
      </c>
      <c r="K219" s="24"/>
      <c r="L219" s="24"/>
      <c r="M219" s="24"/>
      <c r="N219" s="118"/>
      <c r="O219" s="187">
        <f t="shared" si="99"/>
        <v>0</v>
      </c>
      <c r="P219" s="182">
        <f t="shared" ca="1" si="83"/>
        <v>3100000</v>
      </c>
    </row>
    <row r="220" spans="1:235" ht="33" customHeight="1">
      <c r="A220" s="38">
        <v>424600</v>
      </c>
      <c r="B220" s="19" t="s">
        <v>169</v>
      </c>
      <c r="C220" s="20">
        <v>0</v>
      </c>
      <c r="D220" s="20">
        <v>0</v>
      </c>
      <c r="E220" s="20">
        <f t="shared" si="96"/>
        <v>0</v>
      </c>
      <c r="F220" s="20">
        <v>0</v>
      </c>
      <c r="G220" s="20">
        <v>0</v>
      </c>
      <c r="H220" s="20">
        <f t="shared" ref="H220" si="100">SUM(H221)</f>
        <v>0</v>
      </c>
      <c r="I220" s="20">
        <v>0</v>
      </c>
      <c r="J220" s="146">
        <f t="shared" si="98"/>
        <v>0</v>
      </c>
      <c r="K220" s="20">
        <v>0</v>
      </c>
      <c r="L220" s="20">
        <v>0</v>
      </c>
      <c r="M220" s="20">
        <v>0</v>
      </c>
      <c r="N220" s="120">
        <v>0</v>
      </c>
      <c r="O220" s="187">
        <f t="shared" si="99"/>
        <v>0</v>
      </c>
      <c r="P220" s="182">
        <f t="shared" si="83"/>
        <v>0</v>
      </c>
    </row>
    <row r="221" spans="1:235" ht="20.100000000000001" hidden="1" customHeight="1">
      <c r="A221" s="22">
        <v>424611</v>
      </c>
      <c r="B221" s="23" t="s">
        <v>170</v>
      </c>
      <c r="C221" s="24">
        <f>SUM(D221:J221)</f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158">
        <f>SUM(E221:I221)</f>
        <v>0</v>
      </c>
      <c r="K221" s="24">
        <v>0</v>
      </c>
      <c r="L221" s="24">
        <v>0</v>
      </c>
      <c r="M221" s="24">
        <v>0</v>
      </c>
      <c r="N221" s="24">
        <v>0</v>
      </c>
      <c r="O221" s="171">
        <v>0</v>
      </c>
      <c r="P221" s="171">
        <v>0</v>
      </c>
    </row>
    <row r="222" spans="1:235" ht="20.100000000000001" hidden="1" customHeight="1">
      <c r="A222" s="22">
        <v>424900</v>
      </c>
      <c r="B222" s="23" t="s">
        <v>171</v>
      </c>
      <c r="C222" s="24">
        <f t="shared" ref="C222:J222" si="101">SUM(C223)</f>
        <v>0</v>
      </c>
      <c r="D222" s="24">
        <f t="shared" si="101"/>
        <v>0</v>
      </c>
      <c r="E222" s="24">
        <f t="shared" si="101"/>
        <v>0</v>
      </c>
      <c r="F222" s="24">
        <f t="shared" si="101"/>
        <v>0</v>
      </c>
      <c r="G222" s="24">
        <f t="shared" si="101"/>
        <v>0</v>
      </c>
      <c r="H222" s="24">
        <f t="shared" si="101"/>
        <v>0</v>
      </c>
      <c r="I222" s="24"/>
      <c r="J222" s="147">
        <f t="shared" si="101"/>
        <v>0</v>
      </c>
      <c r="K222" s="24"/>
      <c r="L222" s="24"/>
      <c r="M222" s="24"/>
      <c r="N222" s="24"/>
      <c r="O222" s="24"/>
      <c r="P222" s="24"/>
    </row>
    <row r="223" spans="1:235" ht="20.100000000000001" hidden="1" customHeight="1">
      <c r="A223" s="22">
        <v>424911</v>
      </c>
      <c r="B223" s="23" t="s">
        <v>171</v>
      </c>
      <c r="C223" s="24">
        <f>SUM(D223:J223)</f>
        <v>0</v>
      </c>
      <c r="D223" s="24"/>
      <c r="E223" s="24"/>
      <c r="F223" s="24"/>
      <c r="G223" s="24"/>
      <c r="H223" s="24">
        <v>0</v>
      </c>
      <c r="I223" s="24"/>
      <c r="J223" s="147">
        <v>0</v>
      </c>
      <c r="K223" s="24"/>
      <c r="L223" s="24"/>
      <c r="M223" s="24"/>
      <c r="N223" s="24"/>
      <c r="O223" s="170"/>
      <c r="P223" s="170"/>
    </row>
    <row r="224" spans="1:235" s="84" customFormat="1" ht="20.100000000000001" customHeight="1">
      <c r="A224" s="75">
        <v>425000</v>
      </c>
      <c r="B224" s="76" t="s">
        <v>363</v>
      </c>
      <c r="C224" s="77">
        <f t="shared" ref="C224:J224" si="102">SUM(C225+C236)</f>
        <v>17210000</v>
      </c>
      <c r="D224" s="77">
        <f t="shared" si="102"/>
        <v>0</v>
      </c>
      <c r="E224" s="77">
        <f t="shared" si="102"/>
        <v>17210000</v>
      </c>
      <c r="F224" s="77">
        <f t="shared" si="102"/>
        <v>0</v>
      </c>
      <c r="G224" s="77">
        <f t="shared" si="102"/>
        <v>700000</v>
      </c>
      <c r="H224" s="77">
        <f t="shared" si="102"/>
        <v>0</v>
      </c>
      <c r="I224" s="77">
        <f t="shared" si="102"/>
        <v>0</v>
      </c>
      <c r="J224" s="159">
        <f t="shared" si="102"/>
        <v>17910000</v>
      </c>
      <c r="K224" s="77">
        <f t="shared" ref="K224:P224" si="103">SUM(K225+K236)</f>
        <v>0</v>
      </c>
      <c r="L224" s="77">
        <f t="shared" si="103"/>
        <v>0</v>
      </c>
      <c r="M224" s="77">
        <f t="shared" si="103"/>
        <v>0</v>
      </c>
      <c r="N224" s="179">
        <f t="shared" si="103"/>
        <v>0</v>
      </c>
      <c r="O224" s="189">
        <f t="shared" si="103"/>
        <v>0</v>
      </c>
      <c r="P224" s="189">
        <f t="shared" si="103"/>
        <v>17910000</v>
      </c>
      <c r="Q224" s="134"/>
      <c r="R224" s="134"/>
      <c r="S224" s="134"/>
      <c r="T224" s="134"/>
      <c r="U224" s="134"/>
      <c r="V224" s="134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83"/>
      <c r="GD224" s="83"/>
      <c r="GE224" s="83"/>
      <c r="GF224" s="83"/>
      <c r="GG224" s="83"/>
      <c r="GH224" s="83"/>
      <c r="GI224" s="83"/>
      <c r="GJ224" s="83"/>
      <c r="GK224" s="83"/>
      <c r="GL224" s="83"/>
      <c r="GM224" s="83"/>
      <c r="GN224" s="83"/>
      <c r="GO224" s="83"/>
      <c r="GP224" s="83"/>
      <c r="GQ224" s="83"/>
      <c r="GR224" s="83"/>
      <c r="GS224" s="83"/>
      <c r="GT224" s="83"/>
      <c r="GU224" s="83"/>
      <c r="GV224" s="83"/>
      <c r="GW224" s="83"/>
      <c r="GX224" s="83"/>
      <c r="GY224" s="83"/>
      <c r="GZ224" s="83"/>
      <c r="HA224" s="83"/>
      <c r="HB224" s="83"/>
      <c r="HC224" s="83"/>
      <c r="HD224" s="83"/>
      <c r="HE224" s="83"/>
      <c r="HF224" s="83"/>
      <c r="HG224" s="83"/>
      <c r="HH224" s="83"/>
      <c r="HI224" s="83"/>
      <c r="HJ224" s="83"/>
      <c r="HK224" s="83"/>
      <c r="HL224" s="83"/>
      <c r="HM224" s="83"/>
      <c r="HN224" s="83"/>
      <c r="HO224" s="83"/>
      <c r="HP224" s="83"/>
      <c r="HQ224" s="83"/>
      <c r="HR224" s="83"/>
      <c r="HS224" s="83"/>
      <c r="HT224" s="83"/>
      <c r="HU224" s="83"/>
      <c r="HV224" s="83"/>
      <c r="HW224" s="83"/>
      <c r="HX224" s="83"/>
      <c r="HY224" s="83"/>
      <c r="HZ224" s="83"/>
      <c r="IA224" s="83"/>
    </row>
    <row r="225" spans="1:16" ht="20.100000000000001" customHeight="1">
      <c r="A225" s="38">
        <v>425100</v>
      </c>
      <c r="B225" s="19" t="s">
        <v>172</v>
      </c>
      <c r="C225" s="20">
        <v>4462000</v>
      </c>
      <c r="D225" s="20">
        <v>0</v>
      </c>
      <c r="E225" s="20">
        <f t="shared" ref="E225:E236" si="104">SUM(C225:D225)</f>
        <v>4462000</v>
      </c>
      <c r="F225" s="20">
        <v>0</v>
      </c>
      <c r="G225" s="20">
        <v>500000</v>
      </c>
      <c r="H225" s="20">
        <f t="shared" ref="H225" si="105">SUM(H226:H235)</f>
        <v>0</v>
      </c>
      <c r="I225" s="20">
        <v>0</v>
      </c>
      <c r="J225" s="146">
        <f t="shared" ref="J225:J236" si="106">SUM(E225:I225)</f>
        <v>4962000</v>
      </c>
      <c r="K225" s="20">
        <v>0</v>
      </c>
      <c r="L225" s="20">
        <v>0</v>
      </c>
      <c r="M225" s="20">
        <v>0</v>
      </c>
      <c r="N225" s="120">
        <v>0</v>
      </c>
      <c r="O225" s="187">
        <f t="shared" ref="O225:O236" si="107">SUM(K225:N225)</f>
        <v>0</v>
      </c>
      <c r="P225" s="182">
        <f t="shared" ref="P225:P236" si="108">SUM(J225+O225)</f>
        <v>4962000</v>
      </c>
    </row>
    <row r="226" spans="1:16" ht="20.100000000000001" hidden="1" customHeight="1">
      <c r="A226" s="22">
        <v>425111</v>
      </c>
      <c r="B226" s="110" t="s">
        <v>173</v>
      </c>
      <c r="C226" s="24">
        <v>0</v>
      </c>
      <c r="D226" s="24">
        <v>0</v>
      </c>
      <c r="E226" s="20">
        <f t="shared" si="104"/>
        <v>0</v>
      </c>
      <c r="F226" s="24">
        <v>0</v>
      </c>
      <c r="G226" s="24">
        <v>0</v>
      </c>
      <c r="H226" s="24">
        <v>0</v>
      </c>
      <c r="I226" s="24">
        <v>0</v>
      </c>
      <c r="J226" s="146">
        <f t="shared" si="106"/>
        <v>0</v>
      </c>
      <c r="K226" s="24">
        <v>0</v>
      </c>
      <c r="L226" s="24">
        <v>0</v>
      </c>
      <c r="M226" s="24">
        <v>0</v>
      </c>
      <c r="N226" s="118">
        <v>0</v>
      </c>
      <c r="O226" s="187">
        <f t="shared" si="107"/>
        <v>0</v>
      </c>
      <c r="P226" s="182">
        <f t="shared" si="108"/>
        <v>0</v>
      </c>
    </row>
    <row r="227" spans="1:16" ht="20.100000000000001" hidden="1" customHeight="1">
      <c r="A227" s="22">
        <v>425112</v>
      </c>
      <c r="B227" s="110" t="s">
        <v>174</v>
      </c>
      <c r="C227" s="24">
        <v>0</v>
      </c>
      <c r="D227" s="24">
        <v>0</v>
      </c>
      <c r="E227" s="20">
        <f t="shared" si="104"/>
        <v>0</v>
      </c>
      <c r="F227" s="24">
        <v>0</v>
      </c>
      <c r="G227" s="24">
        <v>0</v>
      </c>
      <c r="H227" s="24">
        <v>0</v>
      </c>
      <c r="I227" s="24">
        <v>0</v>
      </c>
      <c r="J227" s="146">
        <f t="shared" si="106"/>
        <v>0</v>
      </c>
      <c r="K227" s="24">
        <v>0</v>
      </c>
      <c r="L227" s="24">
        <v>0</v>
      </c>
      <c r="M227" s="24">
        <v>0</v>
      </c>
      <c r="N227" s="118">
        <v>0</v>
      </c>
      <c r="O227" s="187">
        <f t="shared" si="107"/>
        <v>0</v>
      </c>
      <c r="P227" s="182">
        <f t="shared" si="108"/>
        <v>0</v>
      </c>
    </row>
    <row r="228" spans="1:16" ht="20.100000000000001" hidden="1" customHeight="1">
      <c r="A228" s="22">
        <v>425113</v>
      </c>
      <c r="B228" s="110" t="s">
        <v>175</v>
      </c>
      <c r="C228" s="24">
        <v>160000</v>
      </c>
      <c r="D228" s="24">
        <v>0</v>
      </c>
      <c r="E228" s="20">
        <f t="shared" si="104"/>
        <v>160000</v>
      </c>
      <c r="F228" s="24">
        <v>0</v>
      </c>
      <c r="G228" s="24">
        <v>0</v>
      </c>
      <c r="H228" s="24">
        <v>0</v>
      </c>
      <c r="I228" s="24">
        <v>0</v>
      </c>
      <c r="J228" s="146">
        <f t="shared" si="106"/>
        <v>160000</v>
      </c>
      <c r="K228" s="24">
        <v>0</v>
      </c>
      <c r="L228" s="24">
        <v>0</v>
      </c>
      <c r="M228" s="24">
        <v>0</v>
      </c>
      <c r="N228" s="118">
        <v>0</v>
      </c>
      <c r="O228" s="187">
        <f t="shared" si="107"/>
        <v>0</v>
      </c>
      <c r="P228" s="182">
        <f t="shared" si="108"/>
        <v>160000</v>
      </c>
    </row>
    <row r="229" spans="1:16" ht="20.100000000000001" hidden="1" customHeight="1">
      <c r="A229" s="22">
        <v>425114</v>
      </c>
      <c r="B229" s="110" t="s">
        <v>176</v>
      </c>
      <c r="C229" s="24">
        <v>0</v>
      </c>
      <c r="D229" s="24">
        <v>0</v>
      </c>
      <c r="E229" s="20">
        <f t="shared" si="104"/>
        <v>0</v>
      </c>
      <c r="F229" s="24">
        <v>0</v>
      </c>
      <c r="G229" s="24">
        <v>0</v>
      </c>
      <c r="H229" s="60">
        <v>0</v>
      </c>
      <c r="I229" s="60">
        <v>0</v>
      </c>
      <c r="J229" s="146">
        <f t="shared" si="106"/>
        <v>0</v>
      </c>
      <c r="K229" s="60">
        <v>0</v>
      </c>
      <c r="L229" s="60">
        <v>0</v>
      </c>
      <c r="M229" s="60">
        <v>0</v>
      </c>
      <c r="N229" s="177">
        <v>0</v>
      </c>
      <c r="O229" s="187">
        <f t="shared" si="107"/>
        <v>0</v>
      </c>
      <c r="P229" s="182">
        <f t="shared" si="108"/>
        <v>0</v>
      </c>
    </row>
    <row r="230" spans="1:16" ht="20.100000000000001" hidden="1" customHeight="1">
      <c r="A230" s="22">
        <v>425115</v>
      </c>
      <c r="B230" s="110" t="s">
        <v>177</v>
      </c>
      <c r="C230" s="24">
        <v>50000</v>
      </c>
      <c r="D230" s="24">
        <v>0</v>
      </c>
      <c r="E230" s="20">
        <f t="shared" si="104"/>
        <v>50000</v>
      </c>
      <c r="F230" s="24">
        <v>0</v>
      </c>
      <c r="G230" s="24">
        <v>0</v>
      </c>
      <c r="H230" s="24">
        <v>0</v>
      </c>
      <c r="I230" s="24">
        <v>0</v>
      </c>
      <c r="J230" s="146">
        <f t="shared" si="106"/>
        <v>50000</v>
      </c>
      <c r="K230" s="24">
        <v>0</v>
      </c>
      <c r="L230" s="24">
        <v>0</v>
      </c>
      <c r="M230" s="24">
        <v>0</v>
      </c>
      <c r="N230" s="118">
        <v>0</v>
      </c>
      <c r="O230" s="187">
        <f t="shared" si="107"/>
        <v>0</v>
      </c>
      <c r="P230" s="182">
        <f t="shared" si="108"/>
        <v>50000</v>
      </c>
    </row>
    <row r="231" spans="1:16" ht="20.100000000000001" hidden="1" customHeight="1">
      <c r="A231" s="22">
        <v>425116</v>
      </c>
      <c r="B231" s="110" t="s">
        <v>114</v>
      </c>
      <c r="C231" s="24">
        <v>0</v>
      </c>
      <c r="D231" s="24">
        <v>0</v>
      </c>
      <c r="E231" s="20">
        <f t="shared" si="104"/>
        <v>0</v>
      </c>
      <c r="F231" s="24">
        <v>0</v>
      </c>
      <c r="G231" s="24">
        <v>0</v>
      </c>
      <c r="H231" s="24">
        <v>0</v>
      </c>
      <c r="I231" s="24">
        <v>0</v>
      </c>
      <c r="J231" s="146">
        <f t="shared" si="106"/>
        <v>0</v>
      </c>
      <c r="K231" s="24">
        <v>0</v>
      </c>
      <c r="L231" s="24">
        <v>0</v>
      </c>
      <c r="M231" s="24">
        <v>0</v>
      </c>
      <c r="N231" s="118">
        <v>0</v>
      </c>
      <c r="O231" s="187">
        <f t="shared" si="107"/>
        <v>0</v>
      </c>
      <c r="P231" s="182">
        <f t="shared" si="108"/>
        <v>0</v>
      </c>
    </row>
    <row r="232" spans="1:16" ht="20.100000000000001" hidden="1" customHeight="1">
      <c r="A232" s="22">
        <v>425117</v>
      </c>
      <c r="B232" s="110" t="s">
        <v>178</v>
      </c>
      <c r="C232" s="24">
        <v>120000</v>
      </c>
      <c r="D232" s="24">
        <v>0</v>
      </c>
      <c r="E232" s="20">
        <f t="shared" si="104"/>
        <v>120000</v>
      </c>
      <c r="F232" s="24">
        <v>0</v>
      </c>
      <c r="G232" s="24">
        <v>0</v>
      </c>
      <c r="H232" s="24">
        <v>0</v>
      </c>
      <c r="I232" s="24">
        <v>0</v>
      </c>
      <c r="J232" s="146">
        <f t="shared" si="106"/>
        <v>120000</v>
      </c>
      <c r="K232" s="24">
        <v>0</v>
      </c>
      <c r="L232" s="24">
        <v>0</v>
      </c>
      <c r="M232" s="24">
        <v>0</v>
      </c>
      <c r="N232" s="118">
        <v>0</v>
      </c>
      <c r="O232" s="187">
        <f t="shared" si="107"/>
        <v>0</v>
      </c>
      <c r="P232" s="182">
        <f t="shared" si="108"/>
        <v>120000</v>
      </c>
    </row>
    <row r="233" spans="1:16" ht="20.100000000000001" hidden="1" customHeight="1">
      <c r="A233" s="22">
        <v>425118</v>
      </c>
      <c r="B233" s="110" t="s">
        <v>179</v>
      </c>
      <c r="C233" s="24">
        <v>0</v>
      </c>
      <c r="D233" s="24">
        <v>0</v>
      </c>
      <c r="E233" s="20">
        <f t="shared" si="104"/>
        <v>0</v>
      </c>
      <c r="F233" s="24">
        <v>0</v>
      </c>
      <c r="G233" s="24">
        <v>0</v>
      </c>
      <c r="H233" s="24">
        <v>0</v>
      </c>
      <c r="I233" s="24">
        <v>0</v>
      </c>
      <c r="J233" s="146">
        <f t="shared" si="106"/>
        <v>0</v>
      </c>
      <c r="K233" s="24">
        <v>0</v>
      </c>
      <c r="L233" s="24">
        <v>0</v>
      </c>
      <c r="M233" s="24">
        <v>0</v>
      </c>
      <c r="N233" s="118">
        <v>0</v>
      </c>
      <c r="O233" s="187">
        <f t="shared" si="107"/>
        <v>0</v>
      </c>
      <c r="P233" s="182">
        <f t="shared" si="108"/>
        <v>0</v>
      </c>
    </row>
    <row r="234" spans="1:16" ht="31.5" hidden="1" customHeight="1">
      <c r="A234" s="22">
        <v>425119</v>
      </c>
      <c r="B234" s="110" t="s">
        <v>180</v>
      </c>
      <c r="C234" s="24">
        <v>0</v>
      </c>
      <c r="D234" s="24">
        <v>0</v>
      </c>
      <c r="E234" s="20">
        <f t="shared" si="104"/>
        <v>0</v>
      </c>
      <c r="F234" s="24">
        <v>0</v>
      </c>
      <c r="G234" s="24">
        <v>350000</v>
      </c>
      <c r="H234" s="60">
        <v>0</v>
      </c>
      <c r="I234" s="60">
        <v>0</v>
      </c>
      <c r="J234" s="146">
        <f t="shared" si="106"/>
        <v>350000</v>
      </c>
      <c r="K234" s="60">
        <v>0</v>
      </c>
      <c r="L234" s="60">
        <v>0</v>
      </c>
      <c r="M234" s="60">
        <v>0</v>
      </c>
      <c r="N234" s="177">
        <v>0</v>
      </c>
      <c r="O234" s="187">
        <f t="shared" si="107"/>
        <v>0</v>
      </c>
      <c r="P234" s="182">
        <f t="shared" si="108"/>
        <v>350000</v>
      </c>
    </row>
    <row r="235" spans="1:16" ht="29.25" hidden="1" customHeight="1">
      <c r="A235" s="22">
        <v>4251191</v>
      </c>
      <c r="B235" s="110" t="s">
        <v>180</v>
      </c>
      <c r="C235" s="24">
        <v>0</v>
      </c>
      <c r="D235" s="24">
        <v>0</v>
      </c>
      <c r="E235" s="20">
        <f t="shared" si="104"/>
        <v>0</v>
      </c>
      <c r="F235" s="24">
        <v>0</v>
      </c>
      <c r="G235" s="24">
        <v>0</v>
      </c>
      <c r="H235" s="60">
        <v>0</v>
      </c>
      <c r="I235" s="60">
        <v>0</v>
      </c>
      <c r="J235" s="146">
        <f t="shared" si="106"/>
        <v>0</v>
      </c>
      <c r="K235" s="60">
        <v>0</v>
      </c>
      <c r="L235" s="60">
        <v>0</v>
      </c>
      <c r="M235" s="60">
        <v>0</v>
      </c>
      <c r="N235" s="177">
        <v>0</v>
      </c>
      <c r="O235" s="187">
        <f t="shared" si="107"/>
        <v>0</v>
      </c>
      <c r="P235" s="182">
        <f t="shared" si="108"/>
        <v>0</v>
      </c>
    </row>
    <row r="236" spans="1:16" ht="20.100000000000001" customHeight="1">
      <c r="A236" s="38">
        <v>425200</v>
      </c>
      <c r="B236" s="19" t="s">
        <v>181</v>
      </c>
      <c r="C236" s="20">
        <v>12748000</v>
      </c>
      <c r="D236" s="20">
        <v>0</v>
      </c>
      <c r="E236" s="20">
        <f t="shared" si="104"/>
        <v>12748000</v>
      </c>
      <c r="F236" s="20">
        <v>0</v>
      </c>
      <c r="G236" s="20">
        <v>200000</v>
      </c>
      <c r="H236" s="20">
        <f t="shared" ref="H236" si="109">SUM(H237:H251)</f>
        <v>0</v>
      </c>
      <c r="I236" s="20">
        <v>0</v>
      </c>
      <c r="J236" s="146">
        <f t="shared" si="106"/>
        <v>12948000</v>
      </c>
      <c r="K236" s="20">
        <v>0</v>
      </c>
      <c r="L236" s="20">
        <v>0</v>
      </c>
      <c r="M236" s="20">
        <v>0</v>
      </c>
      <c r="N236" s="120">
        <v>0</v>
      </c>
      <c r="O236" s="187">
        <f t="shared" si="107"/>
        <v>0</v>
      </c>
      <c r="P236" s="182">
        <f t="shared" si="108"/>
        <v>12948000</v>
      </c>
    </row>
    <row r="237" spans="1:16" ht="20.100000000000001" hidden="1" customHeight="1">
      <c r="A237" s="22">
        <v>425210</v>
      </c>
      <c r="B237" s="110" t="s">
        <v>182</v>
      </c>
      <c r="C237" s="24">
        <v>0</v>
      </c>
      <c r="D237" s="24">
        <v>0</v>
      </c>
      <c r="E237" s="24">
        <f t="shared" ref="E237:E251" si="110">SUM(C237+D237)</f>
        <v>0</v>
      </c>
      <c r="F237" s="24">
        <v>0</v>
      </c>
      <c r="G237" s="24">
        <v>0</v>
      </c>
      <c r="H237" s="24">
        <v>0</v>
      </c>
      <c r="I237" s="24">
        <v>0</v>
      </c>
      <c r="J237" s="158">
        <f t="shared" ref="J237:J251" si="111">SUM(E237:I237)</f>
        <v>0</v>
      </c>
      <c r="K237" s="24">
        <v>0</v>
      </c>
      <c r="L237" s="24">
        <v>0</v>
      </c>
      <c r="M237" s="24">
        <v>0</v>
      </c>
      <c r="N237" s="118">
        <v>0</v>
      </c>
      <c r="O237" s="188">
        <v>0</v>
      </c>
      <c r="P237" s="188">
        <v>0</v>
      </c>
    </row>
    <row r="238" spans="1:16" ht="20.100000000000001" hidden="1" customHeight="1">
      <c r="A238" s="22">
        <v>425211</v>
      </c>
      <c r="B238" s="110" t="s">
        <v>183</v>
      </c>
      <c r="C238" s="24">
        <v>7000000</v>
      </c>
      <c r="D238" s="24">
        <v>0</v>
      </c>
      <c r="E238" s="24">
        <f t="shared" si="110"/>
        <v>7000000</v>
      </c>
      <c r="F238" s="24">
        <v>0</v>
      </c>
      <c r="G238" s="24">
        <v>0</v>
      </c>
      <c r="H238" s="60">
        <v>0</v>
      </c>
      <c r="I238" s="60">
        <v>0</v>
      </c>
      <c r="J238" s="158">
        <f t="shared" si="111"/>
        <v>7000000</v>
      </c>
      <c r="K238" s="60">
        <v>0</v>
      </c>
      <c r="L238" s="60">
        <v>0</v>
      </c>
      <c r="M238" s="60">
        <v>0</v>
      </c>
      <c r="N238" s="177">
        <v>0</v>
      </c>
      <c r="O238" s="185">
        <v>0</v>
      </c>
      <c r="P238" s="185">
        <v>0</v>
      </c>
    </row>
    <row r="239" spans="1:16" ht="30" hidden="1" customHeight="1">
      <c r="A239" s="22">
        <v>4252111</v>
      </c>
      <c r="B239" s="110" t="s">
        <v>184</v>
      </c>
      <c r="C239" s="24">
        <v>187000</v>
      </c>
      <c r="D239" s="24">
        <v>0</v>
      </c>
      <c r="E239" s="24">
        <f t="shared" si="110"/>
        <v>187000</v>
      </c>
      <c r="F239" s="24">
        <v>0</v>
      </c>
      <c r="G239" s="24">
        <v>0</v>
      </c>
      <c r="H239" s="24">
        <v>0</v>
      </c>
      <c r="I239" s="24">
        <v>0</v>
      </c>
      <c r="J239" s="158">
        <f t="shared" si="111"/>
        <v>187000</v>
      </c>
      <c r="K239" s="24">
        <v>0</v>
      </c>
      <c r="L239" s="24">
        <v>0</v>
      </c>
      <c r="M239" s="24">
        <v>0</v>
      </c>
      <c r="N239" s="118">
        <v>0</v>
      </c>
      <c r="O239" s="188">
        <v>0</v>
      </c>
      <c r="P239" s="188">
        <v>0</v>
      </c>
    </row>
    <row r="240" spans="1:16" ht="20.100000000000001" hidden="1" customHeight="1">
      <c r="A240" s="22">
        <v>425212</v>
      </c>
      <c r="B240" s="110" t="s">
        <v>185</v>
      </c>
      <c r="C240" s="24">
        <v>0</v>
      </c>
      <c r="D240" s="24">
        <v>0</v>
      </c>
      <c r="E240" s="24">
        <f t="shared" si="110"/>
        <v>0</v>
      </c>
      <c r="F240" s="24">
        <v>0</v>
      </c>
      <c r="G240" s="24">
        <v>43000</v>
      </c>
      <c r="H240" s="60">
        <v>0</v>
      </c>
      <c r="I240" s="60">
        <v>0</v>
      </c>
      <c r="J240" s="158">
        <f t="shared" si="111"/>
        <v>43000</v>
      </c>
      <c r="K240" s="60">
        <v>0</v>
      </c>
      <c r="L240" s="60">
        <v>0</v>
      </c>
      <c r="M240" s="60">
        <v>0</v>
      </c>
      <c r="N240" s="177">
        <v>0</v>
      </c>
      <c r="O240" s="185">
        <v>0</v>
      </c>
      <c r="P240" s="185">
        <v>0</v>
      </c>
    </row>
    <row r="241" spans="1:235" ht="20.100000000000001" hidden="1" customHeight="1">
      <c r="A241" s="22">
        <v>425219</v>
      </c>
      <c r="B241" s="110" t="s">
        <v>186</v>
      </c>
      <c r="C241" s="24">
        <v>100000</v>
      </c>
      <c r="D241" s="24">
        <v>0</v>
      </c>
      <c r="E241" s="24">
        <f t="shared" si="110"/>
        <v>100000</v>
      </c>
      <c r="F241" s="24">
        <v>0</v>
      </c>
      <c r="G241" s="24">
        <v>0</v>
      </c>
      <c r="H241" s="24">
        <v>0</v>
      </c>
      <c r="I241" s="24">
        <v>0</v>
      </c>
      <c r="J241" s="158">
        <f t="shared" si="111"/>
        <v>100000</v>
      </c>
      <c r="K241" s="24">
        <v>0</v>
      </c>
      <c r="L241" s="24">
        <v>0</v>
      </c>
      <c r="M241" s="24">
        <v>0</v>
      </c>
      <c r="N241" s="118">
        <v>0</v>
      </c>
      <c r="O241" s="188">
        <v>0</v>
      </c>
      <c r="P241" s="188">
        <v>0</v>
      </c>
    </row>
    <row r="242" spans="1:235" ht="20.100000000000001" hidden="1" customHeight="1">
      <c r="A242" s="22">
        <v>425222</v>
      </c>
      <c r="B242" s="110" t="s">
        <v>187</v>
      </c>
      <c r="C242" s="24">
        <v>600000</v>
      </c>
      <c r="D242" s="24">
        <v>0</v>
      </c>
      <c r="E242" s="24">
        <f t="shared" si="110"/>
        <v>600000</v>
      </c>
      <c r="F242" s="24">
        <v>0</v>
      </c>
      <c r="G242" s="24">
        <v>0</v>
      </c>
      <c r="H242" s="24">
        <v>0</v>
      </c>
      <c r="I242" s="24">
        <v>0</v>
      </c>
      <c r="J242" s="158">
        <f t="shared" si="111"/>
        <v>600000</v>
      </c>
      <c r="K242" s="24">
        <v>0</v>
      </c>
      <c r="L242" s="24">
        <v>0</v>
      </c>
      <c r="M242" s="24">
        <v>0</v>
      </c>
      <c r="N242" s="118">
        <v>0</v>
      </c>
      <c r="O242" s="188">
        <v>0</v>
      </c>
      <c r="P242" s="188">
        <v>0</v>
      </c>
    </row>
    <row r="243" spans="1:235" ht="20.100000000000001" hidden="1" customHeight="1">
      <c r="A243" s="22">
        <v>425223</v>
      </c>
      <c r="B243" s="110" t="s">
        <v>188</v>
      </c>
      <c r="C243" s="24">
        <v>1308000</v>
      </c>
      <c r="D243" s="24">
        <v>0</v>
      </c>
      <c r="E243" s="24">
        <f t="shared" si="110"/>
        <v>1308000</v>
      </c>
      <c r="F243" s="24">
        <v>0</v>
      </c>
      <c r="G243" s="24">
        <v>0</v>
      </c>
      <c r="H243" s="24">
        <v>0</v>
      </c>
      <c r="I243" s="24">
        <v>0</v>
      </c>
      <c r="J243" s="158">
        <f t="shared" si="111"/>
        <v>1308000</v>
      </c>
      <c r="K243" s="24">
        <v>0</v>
      </c>
      <c r="L243" s="24">
        <v>0</v>
      </c>
      <c r="M243" s="24">
        <v>0</v>
      </c>
      <c r="N243" s="118">
        <v>0</v>
      </c>
      <c r="O243" s="188">
        <v>0</v>
      </c>
      <c r="P243" s="188">
        <v>0</v>
      </c>
    </row>
    <row r="244" spans="1:235" ht="40.5" hidden="1" customHeight="1">
      <c r="A244" s="22">
        <v>4252231</v>
      </c>
      <c r="B244" s="110" t="s">
        <v>189</v>
      </c>
      <c r="C244" s="24">
        <v>0</v>
      </c>
      <c r="D244" s="24">
        <v>0</v>
      </c>
      <c r="E244" s="24">
        <f t="shared" si="110"/>
        <v>0</v>
      </c>
      <c r="F244" s="24">
        <v>0</v>
      </c>
      <c r="G244" s="24">
        <v>0</v>
      </c>
      <c r="H244" s="24">
        <v>0</v>
      </c>
      <c r="I244" s="24">
        <v>0</v>
      </c>
      <c r="J244" s="158">
        <f t="shared" si="111"/>
        <v>0</v>
      </c>
      <c r="K244" s="24">
        <v>0</v>
      </c>
      <c r="L244" s="24">
        <v>0</v>
      </c>
      <c r="M244" s="24">
        <v>0</v>
      </c>
      <c r="N244" s="118">
        <v>0</v>
      </c>
      <c r="O244" s="188">
        <v>0</v>
      </c>
      <c r="P244" s="188">
        <v>0</v>
      </c>
    </row>
    <row r="245" spans="1:235" ht="20.100000000000001" hidden="1" customHeight="1">
      <c r="A245" s="22">
        <v>425224</v>
      </c>
      <c r="B245" s="110" t="s">
        <v>190</v>
      </c>
      <c r="C245" s="24">
        <v>360000</v>
      </c>
      <c r="D245" s="24">
        <v>0</v>
      </c>
      <c r="E245" s="24">
        <f t="shared" si="110"/>
        <v>360000</v>
      </c>
      <c r="F245" s="24">
        <v>0</v>
      </c>
      <c r="G245" s="24">
        <v>0</v>
      </c>
      <c r="H245" s="24">
        <v>0</v>
      </c>
      <c r="I245" s="24">
        <v>0</v>
      </c>
      <c r="J245" s="158">
        <f t="shared" si="111"/>
        <v>360000</v>
      </c>
      <c r="K245" s="24">
        <v>0</v>
      </c>
      <c r="L245" s="24">
        <v>0</v>
      </c>
      <c r="M245" s="24">
        <v>0</v>
      </c>
      <c r="N245" s="118">
        <v>0</v>
      </c>
      <c r="O245" s="188">
        <v>0</v>
      </c>
      <c r="P245" s="188">
        <v>0</v>
      </c>
    </row>
    <row r="246" spans="1:235" ht="20.100000000000001" hidden="1" customHeight="1">
      <c r="A246" s="22">
        <v>425225</v>
      </c>
      <c r="B246" s="110" t="s">
        <v>191</v>
      </c>
      <c r="C246" s="24">
        <v>680000</v>
      </c>
      <c r="D246" s="24">
        <v>0</v>
      </c>
      <c r="E246" s="24">
        <f t="shared" si="110"/>
        <v>680000</v>
      </c>
      <c r="F246" s="24">
        <v>0</v>
      </c>
      <c r="G246" s="24">
        <v>0</v>
      </c>
      <c r="H246" s="24">
        <v>0</v>
      </c>
      <c r="I246" s="24">
        <v>0</v>
      </c>
      <c r="J246" s="158">
        <f t="shared" si="111"/>
        <v>680000</v>
      </c>
      <c r="K246" s="24">
        <v>0</v>
      </c>
      <c r="L246" s="24">
        <v>0</v>
      </c>
      <c r="M246" s="24">
        <v>0</v>
      </c>
      <c r="N246" s="118">
        <v>0</v>
      </c>
      <c r="O246" s="188">
        <v>0</v>
      </c>
      <c r="P246" s="188">
        <v>0</v>
      </c>
    </row>
    <row r="247" spans="1:235" ht="20.100000000000001" hidden="1" customHeight="1">
      <c r="A247" s="22">
        <v>425226</v>
      </c>
      <c r="B247" s="110" t="s">
        <v>192</v>
      </c>
      <c r="C247" s="24">
        <v>0</v>
      </c>
      <c r="D247" s="24">
        <v>0</v>
      </c>
      <c r="E247" s="24">
        <f t="shared" si="110"/>
        <v>0</v>
      </c>
      <c r="F247" s="24">
        <v>0</v>
      </c>
      <c r="G247" s="24">
        <v>0</v>
      </c>
      <c r="H247" s="24">
        <v>0</v>
      </c>
      <c r="I247" s="24">
        <v>0</v>
      </c>
      <c r="J247" s="158">
        <f t="shared" si="111"/>
        <v>0</v>
      </c>
      <c r="K247" s="24">
        <v>0</v>
      </c>
      <c r="L247" s="24">
        <v>0</v>
      </c>
      <c r="M247" s="24">
        <v>0</v>
      </c>
      <c r="N247" s="118">
        <v>0</v>
      </c>
      <c r="O247" s="188">
        <v>0</v>
      </c>
      <c r="P247" s="188">
        <v>0</v>
      </c>
    </row>
    <row r="248" spans="1:235" ht="20.100000000000001" hidden="1" customHeight="1">
      <c r="A248" s="22">
        <v>425227</v>
      </c>
      <c r="B248" s="110" t="s">
        <v>193</v>
      </c>
      <c r="C248" s="24">
        <v>1360000</v>
      </c>
      <c r="D248" s="24">
        <v>0</v>
      </c>
      <c r="E248" s="24">
        <f t="shared" si="110"/>
        <v>1360000</v>
      </c>
      <c r="F248" s="24">
        <v>0</v>
      </c>
      <c r="G248" s="24">
        <v>0</v>
      </c>
      <c r="H248" s="24">
        <v>0</v>
      </c>
      <c r="I248" s="24">
        <v>0</v>
      </c>
      <c r="J248" s="158">
        <f t="shared" si="111"/>
        <v>1360000</v>
      </c>
      <c r="K248" s="24">
        <v>0</v>
      </c>
      <c r="L248" s="24">
        <v>0</v>
      </c>
      <c r="M248" s="24">
        <v>0</v>
      </c>
      <c r="N248" s="118">
        <v>0</v>
      </c>
      <c r="O248" s="188">
        <v>0</v>
      </c>
      <c r="P248" s="188">
        <v>0</v>
      </c>
    </row>
    <row r="249" spans="1:235" ht="20.100000000000001" hidden="1" customHeight="1">
      <c r="A249" s="22">
        <v>425251</v>
      </c>
      <c r="B249" s="110" t="s">
        <v>194</v>
      </c>
      <c r="C249" s="24">
        <v>50000</v>
      </c>
      <c r="D249" s="60">
        <v>0</v>
      </c>
      <c r="E249" s="24">
        <f t="shared" si="110"/>
        <v>50000</v>
      </c>
      <c r="F249" s="24">
        <v>0</v>
      </c>
      <c r="G249" s="24">
        <v>0</v>
      </c>
      <c r="H249" s="24">
        <v>0</v>
      </c>
      <c r="I249" s="24">
        <v>0</v>
      </c>
      <c r="J249" s="158">
        <f t="shared" si="111"/>
        <v>50000</v>
      </c>
      <c r="K249" s="24">
        <v>0</v>
      </c>
      <c r="L249" s="24">
        <v>0</v>
      </c>
      <c r="M249" s="24">
        <v>0</v>
      </c>
      <c r="N249" s="118">
        <v>0</v>
      </c>
      <c r="O249" s="188">
        <v>0</v>
      </c>
      <c r="P249" s="188">
        <v>0</v>
      </c>
    </row>
    <row r="250" spans="1:235" ht="20.100000000000001" hidden="1" customHeight="1">
      <c r="A250" s="22">
        <v>425253</v>
      </c>
      <c r="B250" s="110" t="s">
        <v>195</v>
      </c>
      <c r="C250" s="24">
        <v>50000</v>
      </c>
      <c r="D250" s="24">
        <v>0</v>
      </c>
      <c r="E250" s="24">
        <f t="shared" si="110"/>
        <v>50000</v>
      </c>
      <c r="F250" s="24">
        <v>0</v>
      </c>
      <c r="G250" s="24">
        <v>0</v>
      </c>
      <c r="H250" s="24">
        <v>0</v>
      </c>
      <c r="I250" s="24">
        <v>0</v>
      </c>
      <c r="J250" s="158">
        <f t="shared" si="111"/>
        <v>50000</v>
      </c>
      <c r="K250" s="24">
        <v>0</v>
      </c>
      <c r="L250" s="24">
        <v>0</v>
      </c>
      <c r="M250" s="24">
        <v>0</v>
      </c>
      <c r="N250" s="118">
        <v>0</v>
      </c>
      <c r="O250" s="188">
        <v>0</v>
      </c>
      <c r="P250" s="188">
        <v>0</v>
      </c>
    </row>
    <row r="251" spans="1:235" ht="20.100000000000001" hidden="1" customHeight="1">
      <c r="A251" s="22">
        <v>425281</v>
      </c>
      <c r="B251" s="110" t="s">
        <v>196</v>
      </c>
      <c r="C251" s="24">
        <v>0</v>
      </c>
      <c r="D251" s="24">
        <v>0</v>
      </c>
      <c r="E251" s="24">
        <f t="shared" si="110"/>
        <v>0</v>
      </c>
      <c r="F251" s="24">
        <v>0</v>
      </c>
      <c r="G251" s="60">
        <v>1627000</v>
      </c>
      <c r="H251" s="24">
        <v>0</v>
      </c>
      <c r="I251" s="24">
        <v>0</v>
      </c>
      <c r="J251" s="158">
        <f t="shared" si="111"/>
        <v>1627000</v>
      </c>
      <c r="K251" s="24">
        <v>0</v>
      </c>
      <c r="L251" s="24">
        <v>0</v>
      </c>
      <c r="M251" s="24">
        <v>0</v>
      </c>
      <c r="N251" s="118">
        <v>0</v>
      </c>
      <c r="O251" s="188">
        <v>0</v>
      </c>
      <c r="P251" s="188">
        <v>0</v>
      </c>
    </row>
    <row r="252" spans="1:235" s="84" customFormat="1" ht="20.100000000000001" customHeight="1">
      <c r="A252" s="75">
        <v>426000</v>
      </c>
      <c r="B252" s="76" t="s">
        <v>362</v>
      </c>
      <c r="C252" s="77">
        <f>SUM(C253+C261+C263+C269+C272+C276+C281)</f>
        <v>46585000</v>
      </c>
      <c r="D252" s="77">
        <f t="shared" ref="D252:J252" si="112">SUM(D253+D261+D263+D269+D272+D276+D281)</f>
        <v>320000</v>
      </c>
      <c r="E252" s="77">
        <f t="shared" si="112"/>
        <v>46905000</v>
      </c>
      <c r="F252" s="77">
        <f t="shared" si="112"/>
        <v>272000</v>
      </c>
      <c r="G252" s="77">
        <f t="shared" si="112"/>
        <v>1147000</v>
      </c>
      <c r="H252" s="77">
        <f t="shared" si="112"/>
        <v>0</v>
      </c>
      <c r="I252" s="77">
        <f t="shared" si="112"/>
        <v>7354560</v>
      </c>
      <c r="J252" s="159">
        <f t="shared" si="112"/>
        <v>55678560</v>
      </c>
      <c r="K252" s="77">
        <f t="shared" ref="K252:P252" si="113">SUM(K253+K261+K263+K269+K272+K276+K281)</f>
        <v>3715034</v>
      </c>
      <c r="L252" s="77">
        <f t="shared" si="113"/>
        <v>11223</v>
      </c>
      <c r="M252" s="77">
        <f t="shared" si="113"/>
        <v>90834</v>
      </c>
      <c r="N252" s="179">
        <f t="shared" si="113"/>
        <v>66</v>
      </c>
      <c r="O252" s="189">
        <f t="shared" si="113"/>
        <v>3817157</v>
      </c>
      <c r="P252" s="189">
        <f t="shared" si="113"/>
        <v>59495717</v>
      </c>
      <c r="Q252" s="134"/>
      <c r="R252" s="134"/>
      <c r="S252" s="134"/>
      <c r="T252" s="134"/>
      <c r="U252" s="134"/>
      <c r="V252" s="134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83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  <c r="DJ252" s="83"/>
      <c r="DK252" s="83"/>
      <c r="DL252" s="83"/>
      <c r="DM252" s="83"/>
      <c r="DN252" s="83"/>
      <c r="DO252" s="83"/>
      <c r="DP252" s="83"/>
      <c r="DQ252" s="83"/>
      <c r="DR252" s="83"/>
      <c r="DS252" s="83"/>
      <c r="DT252" s="83"/>
      <c r="DU252" s="83"/>
      <c r="DV252" s="83"/>
      <c r="DW252" s="83"/>
      <c r="DX252" s="83"/>
      <c r="DY252" s="83"/>
      <c r="DZ252" s="83"/>
      <c r="EA252" s="83"/>
      <c r="EB252" s="83"/>
      <c r="EC252" s="83"/>
      <c r="ED252" s="83"/>
      <c r="EE252" s="83"/>
      <c r="EF252" s="83"/>
      <c r="EG252" s="83"/>
      <c r="EH252" s="83"/>
      <c r="EI252" s="83"/>
      <c r="EJ252" s="83"/>
      <c r="EK252" s="83"/>
      <c r="EL252" s="83"/>
      <c r="EM252" s="83"/>
      <c r="EN252" s="83"/>
      <c r="EO252" s="83"/>
      <c r="EP252" s="83"/>
      <c r="EQ252" s="83"/>
      <c r="ER252" s="83"/>
      <c r="ES252" s="83"/>
      <c r="ET252" s="83"/>
      <c r="EU252" s="83"/>
      <c r="EV252" s="83"/>
      <c r="EW252" s="83"/>
      <c r="EX252" s="83"/>
      <c r="EY252" s="83"/>
      <c r="EZ252" s="83"/>
      <c r="FA252" s="83"/>
      <c r="FB252" s="83"/>
      <c r="FC252" s="83"/>
      <c r="FD252" s="83"/>
      <c r="FE252" s="83"/>
      <c r="FF252" s="83"/>
      <c r="FG252" s="83"/>
      <c r="FH252" s="83"/>
      <c r="FI252" s="83"/>
      <c r="FJ252" s="83"/>
      <c r="FK252" s="83"/>
      <c r="FL252" s="83"/>
      <c r="FM252" s="83"/>
      <c r="FN252" s="83"/>
      <c r="FO252" s="83"/>
      <c r="FP252" s="83"/>
      <c r="FQ252" s="83"/>
      <c r="FR252" s="83"/>
      <c r="FS252" s="83"/>
      <c r="FT252" s="83"/>
      <c r="FU252" s="83"/>
      <c r="FV252" s="83"/>
      <c r="FW252" s="83"/>
      <c r="FX252" s="83"/>
      <c r="FY252" s="83"/>
      <c r="FZ252" s="83"/>
      <c r="GA252" s="83"/>
      <c r="GB252" s="83"/>
      <c r="GC252" s="83"/>
      <c r="GD252" s="83"/>
      <c r="GE252" s="83"/>
      <c r="GF252" s="83"/>
      <c r="GG252" s="83"/>
      <c r="GH252" s="83"/>
      <c r="GI252" s="83"/>
      <c r="GJ252" s="83"/>
      <c r="GK252" s="83"/>
      <c r="GL252" s="83"/>
      <c r="GM252" s="83"/>
      <c r="GN252" s="83"/>
      <c r="GO252" s="83"/>
      <c r="GP252" s="83"/>
      <c r="GQ252" s="83"/>
      <c r="GR252" s="83"/>
      <c r="GS252" s="83"/>
      <c r="GT252" s="83"/>
      <c r="GU252" s="83"/>
      <c r="GV252" s="83"/>
      <c r="GW252" s="83"/>
      <c r="GX252" s="83"/>
      <c r="GY252" s="83"/>
      <c r="GZ252" s="83"/>
      <c r="HA252" s="83"/>
      <c r="HB252" s="83"/>
      <c r="HC252" s="83"/>
      <c r="HD252" s="83"/>
      <c r="HE252" s="83"/>
      <c r="HF252" s="83"/>
      <c r="HG252" s="83"/>
      <c r="HH252" s="83"/>
      <c r="HI252" s="83"/>
      <c r="HJ252" s="83"/>
      <c r="HK252" s="83"/>
      <c r="HL252" s="83"/>
      <c r="HM252" s="83"/>
      <c r="HN252" s="83"/>
      <c r="HO252" s="83"/>
      <c r="HP252" s="83"/>
      <c r="HQ252" s="83"/>
      <c r="HR252" s="83"/>
      <c r="HS252" s="83"/>
      <c r="HT252" s="83"/>
      <c r="HU252" s="83"/>
      <c r="HV252" s="83"/>
      <c r="HW252" s="83"/>
      <c r="HX252" s="83"/>
      <c r="HY252" s="83"/>
      <c r="HZ252" s="83"/>
      <c r="IA252" s="83"/>
    </row>
    <row r="253" spans="1:235" ht="20.100000000000001" customHeight="1">
      <c r="A253" s="38">
        <v>426100</v>
      </c>
      <c r="B253" s="19" t="s">
        <v>197</v>
      </c>
      <c r="C253" s="20">
        <v>3633000</v>
      </c>
      <c r="D253" s="20">
        <v>0</v>
      </c>
      <c r="E253" s="20">
        <f t="shared" ref="E253:E281" si="114">SUM(C253:D253)</f>
        <v>3633000</v>
      </c>
      <c r="F253" s="20">
        <v>85000</v>
      </c>
      <c r="G253" s="20">
        <v>0</v>
      </c>
      <c r="H253" s="20">
        <f t="shared" ref="H253" si="115">SUM(H254:H259)</f>
        <v>0</v>
      </c>
      <c r="I253" s="20">
        <v>0</v>
      </c>
      <c r="J253" s="146">
        <f t="shared" ref="J253:J281" si="116">SUM(E253:I253)</f>
        <v>3718000</v>
      </c>
      <c r="K253" s="20">
        <v>0</v>
      </c>
      <c r="L253" s="20">
        <v>11223</v>
      </c>
      <c r="M253" s="20">
        <v>0</v>
      </c>
      <c r="N253" s="120">
        <v>0</v>
      </c>
      <c r="O253" s="187">
        <f>SUM(K253:N253)</f>
        <v>11223</v>
      </c>
      <c r="P253" s="182">
        <f t="shared" ref="P253:P281" si="117">SUM(J253+O253)</f>
        <v>3729223</v>
      </c>
    </row>
    <row r="254" spans="1:235" ht="20.100000000000001" hidden="1" customHeight="1">
      <c r="A254" s="22">
        <v>426110</v>
      </c>
      <c r="B254" s="28" t="s">
        <v>198</v>
      </c>
      <c r="C254" s="24">
        <v>360000</v>
      </c>
      <c r="D254" s="24">
        <v>0</v>
      </c>
      <c r="E254" s="20">
        <f t="shared" si="114"/>
        <v>360000</v>
      </c>
      <c r="F254" s="24">
        <v>0</v>
      </c>
      <c r="G254" s="24">
        <v>0</v>
      </c>
      <c r="H254" s="24">
        <v>0</v>
      </c>
      <c r="I254" s="24">
        <v>0</v>
      </c>
      <c r="J254" s="146">
        <f t="shared" si="116"/>
        <v>360000</v>
      </c>
      <c r="K254" s="24">
        <v>0</v>
      </c>
      <c r="L254" s="24">
        <v>0</v>
      </c>
      <c r="M254" s="24">
        <v>0</v>
      </c>
      <c r="N254" s="118">
        <v>0</v>
      </c>
      <c r="O254" s="190">
        <v>0</v>
      </c>
      <c r="P254" s="182">
        <f t="shared" si="117"/>
        <v>360000</v>
      </c>
    </row>
    <row r="255" spans="1:235" ht="20.100000000000001" hidden="1" customHeight="1">
      <c r="A255" s="22">
        <v>426111</v>
      </c>
      <c r="B255" s="28" t="s">
        <v>394</v>
      </c>
      <c r="C255" s="24">
        <v>582000</v>
      </c>
      <c r="D255" s="24"/>
      <c r="E255" s="20">
        <f t="shared" si="114"/>
        <v>582000</v>
      </c>
      <c r="F255" s="24">
        <v>0</v>
      </c>
      <c r="G255" s="24">
        <v>0</v>
      </c>
      <c r="H255" s="24">
        <v>0</v>
      </c>
      <c r="I255" s="24">
        <v>0</v>
      </c>
      <c r="J255" s="146">
        <f t="shared" si="116"/>
        <v>582000</v>
      </c>
      <c r="K255" s="24">
        <v>0</v>
      </c>
      <c r="L255" s="24">
        <v>0</v>
      </c>
      <c r="M255" s="24">
        <v>0</v>
      </c>
      <c r="N255" s="118">
        <v>0</v>
      </c>
      <c r="O255" s="190">
        <v>0</v>
      </c>
      <c r="P255" s="182">
        <f t="shared" si="117"/>
        <v>582000</v>
      </c>
    </row>
    <row r="256" spans="1:235" ht="20.100000000000001" hidden="1" customHeight="1">
      <c r="A256" s="22">
        <v>426122</v>
      </c>
      <c r="B256" s="28" t="s">
        <v>199</v>
      </c>
      <c r="C256" s="24">
        <v>0</v>
      </c>
      <c r="D256" s="24">
        <v>0</v>
      </c>
      <c r="E256" s="20">
        <f t="shared" si="114"/>
        <v>0</v>
      </c>
      <c r="F256" s="24">
        <v>0</v>
      </c>
      <c r="G256" s="24">
        <v>0</v>
      </c>
      <c r="H256" s="24">
        <v>0</v>
      </c>
      <c r="I256" s="24">
        <v>0</v>
      </c>
      <c r="J256" s="146">
        <f t="shared" si="116"/>
        <v>0</v>
      </c>
      <c r="K256" s="24">
        <v>0</v>
      </c>
      <c r="L256" s="24">
        <v>0</v>
      </c>
      <c r="M256" s="24">
        <v>0</v>
      </c>
      <c r="N256" s="118">
        <v>0</v>
      </c>
      <c r="O256" s="190">
        <v>0</v>
      </c>
      <c r="P256" s="182">
        <f t="shared" si="117"/>
        <v>0</v>
      </c>
    </row>
    <row r="257" spans="1:16" ht="20.100000000000001" hidden="1" customHeight="1">
      <c r="A257" s="22">
        <v>426123</v>
      </c>
      <c r="B257" s="28" t="s">
        <v>200</v>
      </c>
      <c r="C257" s="24">
        <v>0</v>
      </c>
      <c r="D257" s="24">
        <v>0</v>
      </c>
      <c r="E257" s="20">
        <f t="shared" si="114"/>
        <v>0</v>
      </c>
      <c r="F257" s="24">
        <v>0</v>
      </c>
      <c r="G257" s="24">
        <v>0</v>
      </c>
      <c r="H257" s="24">
        <v>0</v>
      </c>
      <c r="I257" s="24">
        <v>0</v>
      </c>
      <c r="J257" s="146">
        <f t="shared" si="116"/>
        <v>0</v>
      </c>
      <c r="K257" s="24">
        <v>0</v>
      </c>
      <c r="L257" s="24">
        <v>0</v>
      </c>
      <c r="M257" s="24">
        <v>0</v>
      </c>
      <c r="N257" s="118">
        <v>0</v>
      </c>
      <c r="O257" s="190">
        <v>0</v>
      </c>
      <c r="P257" s="182">
        <f t="shared" si="117"/>
        <v>0</v>
      </c>
    </row>
    <row r="258" spans="1:16" ht="20.100000000000001" hidden="1" customHeight="1">
      <c r="A258" s="22">
        <v>426124</v>
      </c>
      <c r="B258" s="28" t="s">
        <v>201</v>
      </c>
      <c r="C258" s="24">
        <v>0</v>
      </c>
      <c r="D258" s="24">
        <v>0</v>
      </c>
      <c r="E258" s="20">
        <f t="shared" si="114"/>
        <v>0</v>
      </c>
      <c r="F258" s="24">
        <v>0</v>
      </c>
      <c r="G258" s="24">
        <v>0</v>
      </c>
      <c r="H258" s="24">
        <v>0</v>
      </c>
      <c r="I258" s="24">
        <v>0</v>
      </c>
      <c r="J258" s="146">
        <f t="shared" si="116"/>
        <v>0</v>
      </c>
      <c r="K258" s="24">
        <v>0</v>
      </c>
      <c r="L258" s="24">
        <v>0</v>
      </c>
      <c r="M258" s="24">
        <v>0</v>
      </c>
      <c r="N258" s="118">
        <v>0</v>
      </c>
      <c r="O258" s="190">
        <v>0</v>
      </c>
      <c r="P258" s="182">
        <f t="shared" si="117"/>
        <v>0</v>
      </c>
    </row>
    <row r="259" spans="1:16" ht="20.100000000000001" hidden="1" customHeight="1">
      <c r="A259" s="22">
        <v>426131</v>
      </c>
      <c r="B259" s="28" t="s">
        <v>202</v>
      </c>
      <c r="C259" s="24">
        <v>0</v>
      </c>
      <c r="D259" s="24">
        <v>0</v>
      </c>
      <c r="E259" s="20">
        <f t="shared" si="114"/>
        <v>0</v>
      </c>
      <c r="F259" s="24">
        <v>150000</v>
      </c>
      <c r="G259" s="24">
        <v>0</v>
      </c>
      <c r="H259" s="24">
        <v>0</v>
      </c>
      <c r="I259" s="24">
        <v>0</v>
      </c>
      <c r="J259" s="146">
        <f t="shared" si="116"/>
        <v>150000</v>
      </c>
      <c r="K259" s="24">
        <v>0</v>
      </c>
      <c r="L259" s="24">
        <v>0</v>
      </c>
      <c r="M259" s="24">
        <v>0</v>
      </c>
      <c r="N259" s="118">
        <v>0</v>
      </c>
      <c r="O259" s="190">
        <v>0</v>
      </c>
      <c r="P259" s="182">
        <f t="shared" si="117"/>
        <v>150000</v>
      </c>
    </row>
    <row r="260" spans="1:16" ht="20.100000000000001" hidden="1" customHeight="1">
      <c r="A260" s="40">
        <v>426200</v>
      </c>
      <c r="B260" s="19" t="s">
        <v>203</v>
      </c>
      <c r="C260" s="20">
        <f ca="1">SUM(D260:J260)</f>
        <v>0</v>
      </c>
      <c r="D260" s="20"/>
      <c r="E260" s="20">
        <f t="shared" ca="1" si="114"/>
        <v>4550000</v>
      </c>
      <c r="F260" s="20"/>
      <c r="G260" s="20"/>
      <c r="H260" s="20"/>
      <c r="I260" s="20"/>
      <c r="J260" s="146">
        <f t="shared" ca="1" si="116"/>
        <v>22997000</v>
      </c>
      <c r="K260" s="20"/>
      <c r="L260" s="20"/>
      <c r="M260" s="20"/>
      <c r="N260" s="120"/>
      <c r="O260" s="190"/>
      <c r="P260" s="182">
        <f t="shared" ca="1" si="117"/>
        <v>3100000</v>
      </c>
    </row>
    <row r="261" spans="1:16" ht="33.75" customHeight="1">
      <c r="A261" s="38">
        <v>426300</v>
      </c>
      <c r="B261" s="19" t="s">
        <v>204</v>
      </c>
      <c r="C261" s="20">
        <v>0</v>
      </c>
      <c r="D261" s="20">
        <v>320000</v>
      </c>
      <c r="E261" s="20">
        <f t="shared" si="114"/>
        <v>320000</v>
      </c>
      <c r="F261" s="20">
        <v>0</v>
      </c>
      <c r="G261" s="20">
        <v>0</v>
      </c>
      <c r="H261" s="20">
        <f t="shared" ref="H261" si="118">SUM(H262)</f>
        <v>0</v>
      </c>
      <c r="I261" s="20">
        <v>0</v>
      </c>
      <c r="J261" s="146">
        <f t="shared" si="116"/>
        <v>320000</v>
      </c>
      <c r="K261" s="20">
        <v>0</v>
      </c>
      <c r="L261" s="20">
        <v>0</v>
      </c>
      <c r="M261" s="20">
        <v>0</v>
      </c>
      <c r="N261" s="120">
        <v>0</v>
      </c>
      <c r="O261" s="187">
        <f t="shared" ref="O261:O276" si="119">SUM(K261:N261)</f>
        <v>0</v>
      </c>
      <c r="P261" s="182">
        <f t="shared" si="117"/>
        <v>320000</v>
      </c>
    </row>
    <row r="262" spans="1:16" ht="20.100000000000001" hidden="1" customHeight="1">
      <c r="A262" s="22">
        <v>426311</v>
      </c>
      <c r="B262" s="28" t="s">
        <v>205</v>
      </c>
      <c r="C262" s="24">
        <v>0</v>
      </c>
      <c r="D262" s="24">
        <v>300000</v>
      </c>
      <c r="E262" s="20">
        <f t="shared" si="114"/>
        <v>300000</v>
      </c>
      <c r="F262" s="24">
        <v>0</v>
      </c>
      <c r="G262" s="24">
        <v>0</v>
      </c>
      <c r="H262" s="24">
        <v>0</v>
      </c>
      <c r="I262" s="24">
        <v>0</v>
      </c>
      <c r="J262" s="146">
        <f t="shared" si="116"/>
        <v>300000</v>
      </c>
      <c r="K262" s="24">
        <v>0</v>
      </c>
      <c r="L262" s="24">
        <v>0</v>
      </c>
      <c r="M262" s="24">
        <v>0</v>
      </c>
      <c r="N262" s="118">
        <v>0</v>
      </c>
      <c r="O262" s="187">
        <f t="shared" si="119"/>
        <v>0</v>
      </c>
      <c r="P262" s="182">
        <f t="shared" si="117"/>
        <v>300000</v>
      </c>
    </row>
    <row r="263" spans="1:16" ht="20.100000000000001" customHeight="1">
      <c r="A263" s="38">
        <v>426400</v>
      </c>
      <c r="B263" s="19" t="s">
        <v>206</v>
      </c>
      <c r="C263" s="20">
        <v>29467000</v>
      </c>
      <c r="D263" s="20">
        <v>0</v>
      </c>
      <c r="E263" s="20">
        <f t="shared" si="114"/>
        <v>29467000</v>
      </c>
      <c r="F263" s="20">
        <v>0</v>
      </c>
      <c r="G263" s="20">
        <v>615000</v>
      </c>
      <c r="H263" s="61">
        <f t="shared" ref="H263" si="120">SUM(H264:H268)</f>
        <v>0</v>
      </c>
      <c r="I263" s="61">
        <v>0</v>
      </c>
      <c r="J263" s="146">
        <f t="shared" si="116"/>
        <v>30082000</v>
      </c>
      <c r="K263" s="61">
        <v>3413604</v>
      </c>
      <c r="L263" s="61">
        <v>0</v>
      </c>
      <c r="M263" s="61">
        <v>47662</v>
      </c>
      <c r="N263" s="172">
        <v>0</v>
      </c>
      <c r="O263" s="197">
        <f t="shared" si="119"/>
        <v>3461266</v>
      </c>
      <c r="P263" s="182">
        <f t="shared" si="117"/>
        <v>33543266</v>
      </c>
    </row>
    <row r="264" spans="1:16" ht="20.100000000000001" hidden="1" customHeight="1">
      <c r="A264" s="22">
        <v>426411</v>
      </c>
      <c r="B264" s="28" t="s">
        <v>207</v>
      </c>
      <c r="C264" s="24">
        <v>27904000</v>
      </c>
      <c r="D264" s="24">
        <v>0</v>
      </c>
      <c r="E264" s="20">
        <f t="shared" si="114"/>
        <v>27904000</v>
      </c>
      <c r="F264" s="100">
        <v>50000</v>
      </c>
      <c r="G264" s="24">
        <v>1050000</v>
      </c>
      <c r="H264" s="60">
        <v>0</v>
      </c>
      <c r="I264" s="60">
        <v>0</v>
      </c>
      <c r="J264" s="146">
        <f t="shared" si="116"/>
        <v>29004000</v>
      </c>
      <c r="K264" s="60">
        <v>0</v>
      </c>
      <c r="L264" s="60">
        <v>0</v>
      </c>
      <c r="M264" s="60">
        <v>0</v>
      </c>
      <c r="N264" s="177">
        <v>0</v>
      </c>
      <c r="O264" s="187">
        <f t="shared" si="119"/>
        <v>0</v>
      </c>
      <c r="P264" s="182">
        <f t="shared" si="117"/>
        <v>29004000</v>
      </c>
    </row>
    <row r="265" spans="1:16" ht="20.100000000000001" hidden="1" customHeight="1">
      <c r="A265" s="21">
        <v>426411</v>
      </c>
      <c r="B265" s="19" t="s">
        <v>208</v>
      </c>
      <c r="C265" s="24" t="e">
        <f ca="1">SUM(D265+E265+F265+G265+H265+#REF!+#REF!+#REF!)</f>
        <v>#REF!</v>
      </c>
      <c r="D265" s="20"/>
      <c r="E265" s="20">
        <f t="shared" ca="1" si="114"/>
        <v>4550000</v>
      </c>
      <c r="F265" s="20"/>
      <c r="G265" s="48"/>
      <c r="H265" s="61"/>
      <c r="I265" s="61"/>
      <c r="J265" s="146">
        <f t="shared" ca="1" si="116"/>
        <v>22997000</v>
      </c>
      <c r="K265" s="61"/>
      <c r="L265" s="61"/>
      <c r="M265" s="61"/>
      <c r="N265" s="172"/>
      <c r="O265" s="187">
        <f t="shared" si="119"/>
        <v>0</v>
      </c>
      <c r="P265" s="182">
        <f t="shared" ca="1" si="117"/>
        <v>3100000</v>
      </c>
    </row>
    <row r="266" spans="1:16" ht="20.100000000000001" hidden="1" customHeight="1">
      <c r="A266" s="21">
        <v>426411</v>
      </c>
      <c r="B266" s="19" t="s">
        <v>209</v>
      </c>
      <c r="C266" s="24" t="e">
        <f ca="1">SUM(D266+E266+F266+G266+H266+#REF!+#REF!+#REF!)</f>
        <v>#REF!</v>
      </c>
      <c r="D266" s="20"/>
      <c r="E266" s="20">
        <f t="shared" ca="1" si="114"/>
        <v>4550000</v>
      </c>
      <c r="F266" s="20"/>
      <c r="G266" s="20"/>
      <c r="H266" s="61"/>
      <c r="I266" s="61"/>
      <c r="J266" s="146">
        <f t="shared" ca="1" si="116"/>
        <v>22997000</v>
      </c>
      <c r="K266" s="61"/>
      <c r="L266" s="61"/>
      <c r="M266" s="61"/>
      <c r="N266" s="172"/>
      <c r="O266" s="187">
        <f t="shared" si="119"/>
        <v>0</v>
      </c>
      <c r="P266" s="182">
        <f t="shared" ca="1" si="117"/>
        <v>3100000</v>
      </c>
    </row>
    <row r="267" spans="1:16" ht="20.100000000000001" hidden="1" customHeight="1">
      <c r="A267" s="22">
        <v>426413</v>
      </c>
      <c r="B267" s="28" t="s">
        <v>210</v>
      </c>
      <c r="C267" s="24">
        <v>293000</v>
      </c>
      <c r="D267" s="24">
        <v>0</v>
      </c>
      <c r="E267" s="20">
        <f t="shared" si="114"/>
        <v>293000</v>
      </c>
      <c r="F267" s="24">
        <v>0</v>
      </c>
      <c r="G267" s="24">
        <v>0</v>
      </c>
      <c r="H267" s="60">
        <v>0</v>
      </c>
      <c r="I267" s="60">
        <v>0</v>
      </c>
      <c r="J267" s="146">
        <f t="shared" si="116"/>
        <v>293000</v>
      </c>
      <c r="K267" s="60">
        <v>0</v>
      </c>
      <c r="L267" s="60">
        <v>0</v>
      </c>
      <c r="M267" s="60">
        <v>0</v>
      </c>
      <c r="N267" s="177">
        <v>0</v>
      </c>
      <c r="O267" s="187">
        <f t="shared" si="119"/>
        <v>0</v>
      </c>
      <c r="P267" s="182">
        <f t="shared" si="117"/>
        <v>293000</v>
      </c>
    </row>
    <row r="268" spans="1:16" ht="20.100000000000001" hidden="1" customHeight="1">
      <c r="A268" s="22">
        <v>426491</v>
      </c>
      <c r="B268" s="28" t="s">
        <v>211</v>
      </c>
      <c r="C268" s="24">
        <v>1757000</v>
      </c>
      <c r="D268" s="24">
        <v>0</v>
      </c>
      <c r="E268" s="20">
        <f t="shared" si="114"/>
        <v>1757000</v>
      </c>
      <c r="F268" s="24">
        <v>0</v>
      </c>
      <c r="G268" s="24">
        <v>0</v>
      </c>
      <c r="H268" s="60">
        <v>0</v>
      </c>
      <c r="I268" s="60">
        <v>0</v>
      </c>
      <c r="J268" s="146">
        <f t="shared" si="116"/>
        <v>1757000</v>
      </c>
      <c r="K268" s="60">
        <v>0</v>
      </c>
      <c r="L268" s="60">
        <v>0</v>
      </c>
      <c r="M268" s="60">
        <v>0</v>
      </c>
      <c r="N268" s="177">
        <v>0</v>
      </c>
      <c r="O268" s="187">
        <f t="shared" si="119"/>
        <v>0</v>
      </c>
      <c r="P268" s="182">
        <f t="shared" si="117"/>
        <v>1757000</v>
      </c>
    </row>
    <row r="269" spans="1:16" ht="20.100000000000001" customHeight="1">
      <c r="A269" s="38">
        <v>426500</v>
      </c>
      <c r="B269" s="19" t="s">
        <v>212</v>
      </c>
      <c r="C269" s="20">
        <v>0</v>
      </c>
      <c r="D269" s="20">
        <v>0</v>
      </c>
      <c r="E269" s="20">
        <f t="shared" si="114"/>
        <v>0</v>
      </c>
      <c r="F269" s="20">
        <v>0</v>
      </c>
      <c r="G269" s="20">
        <v>0</v>
      </c>
      <c r="H269" s="61">
        <f t="shared" ref="H269" si="121">SUM(H270)</f>
        <v>0</v>
      </c>
      <c r="I269" s="61">
        <v>0</v>
      </c>
      <c r="J269" s="146">
        <f t="shared" si="116"/>
        <v>0</v>
      </c>
      <c r="K269" s="61">
        <v>0</v>
      </c>
      <c r="L269" s="61">
        <v>0</v>
      </c>
      <c r="M269" s="61">
        <v>0</v>
      </c>
      <c r="N269" s="172">
        <v>0</v>
      </c>
      <c r="O269" s="187">
        <f t="shared" si="119"/>
        <v>0</v>
      </c>
      <c r="P269" s="182">
        <f t="shared" si="117"/>
        <v>0</v>
      </c>
    </row>
    <row r="270" spans="1:16" ht="20.100000000000001" hidden="1" customHeight="1">
      <c r="A270" s="22">
        <v>426591</v>
      </c>
      <c r="B270" s="28" t="s">
        <v>213</v>
      </c>
      <c r="C270" s="24">
        <v>0</v>
      </c>
      <c r="D270" s="24">
        <v>0</v>
      </c>
      <c r="E270" s="20">
        <f t="shared" si="114"/>
        <v>0</v>
      </c>
      <c r="F270" s="24">
        <v>0</v>
      </c>
      <c r="G270" s="24">
        <v>0</v>
      </c>
      <c r="H270" s="60">
        <v>0</v>
      </c>
      <c r="I270" s="60">
        <v>0</v>
      </c>
      <c r="J270" s="146">
        <f t="shared" si="116"/>
        <v>0</v>
      </c>
      <c r="K270" s="60">
        <v>0</v>
      </c>
      <c r="L270" s="60">
        <v>0</v>
      </c>
      <c r="M270" s="60">
        <v>0</v>
      </c>
      <c r="N270" s="177">
        <v>0</v>
      </c>
      <c r="O270" s="187">
        <f t="shared" si="119"/>
        <v>0</v>
      </c>
      <c r="P270" s="182">
        <f t="shared" si="117"/>
        <v>0</v>
      </c>
    </row>
    <row r="271" spans="1:16" ht="20.100000000000001" hidden="1" customHeight="1">
      <c r="A271" s="22">
        <v>426600</v>
      </c>
      <c r="B271" s="28" t="s">
        <v>214</v>
      </c>
      <c r="C271" s="24">
        <f ca="1">SUM(D271:J271)</f>
        <v>0</v>
      </c>
      <c r="D271" s="24"/>
      <c r="E271" s="20">
        <f t="shared" ca="1" si="114"/>
        <v>4550000</v>
      </c>
      <c r="F271" s="24"/>
      <c r="G271" s="24"/>
      <c r="H271" s="60"/>
      <c r="I271" s="60"/>
      <c r="J271" s="146">
        <f t="shared" ca="1" si="116"/>
        <v>22997000</v>
      </c>
      <c r="K271" s="60"/>
      <c r="L271" s="60"/>
      <c r="M271" s="60"/>
      <c r="N271" s="177"/>
      <c r="O271" s="187">
        <f t="shared" si="119"/>
        <v>0</v>
      </c>
      <c r="P271" s="182">
        <f t="shared" ca="1" si="117"/>
        <v>3100000</v>
      </c>
    </row>
    <row r="272" spans="1:16" ht="20.100000000000001" customHeight="1">
      <c r="A272" s="38">
        <v>426700</v>
      </c>
      <c r="B272" s="19" t="s">
        <v>215</v>
      </c>
      <c r="C272" s="20">
        <v>6288000</v>
      </c>
      <c r="D272" s="20">
        <v>0</v>
      </c>
      <c r="E272" s="20">
        <f t="shared" si="114"/>
        <v>6288000</v>
      </c>
      <c r="F272" s="20">
        <v>187000</v>
      </c>
      <c r="G272" s="20">
        <v>517000</v>
      </c>
      <c r="H272" s="20">
        <f t="shared" ref="H272" si="122">SUM(H273:H275)</f>
        <v>0</v>
      </c>
      <c r="I272" s="20">
        <v>0</v>
      </c>
      <c r="J272" s="146">
        <f t="shared" si="116"/>
        <v>6992000</v>
      </c>
      <c r="K272" s="20">
        <v>301430</v>
      </c>
      <c r="L272" s="20">
        <v>0</v>
      </c>
      <c r="M272" s="20">
        <v>43172</v>
      </c>
      <c r="N272" s="120">
        <v>66</v>
      </c>
      <c r="O272" s="187">
        <f t="shared" si="119"/>
        <v>344668</v>
      </c>
      <c r="P272" s="182">
        <f t="shared" si="117"/>
        <v>7336668</v>
      </c>
    </row>
    <row r="273" spans="1:16" ht="20.100000000000001" hidden="1" customHeight="1">
      <c r="A273" s="22">
        <v>426711</v>
      </c>
      <c r="B273" s="28" t="s">
        <v>216</v>
      </c>
      <c r="C273" s="24">
        <v>2439000</v>
      </c>
      <c r="D273" s="24">
        <v>0</v>
      </c>
      <c r="E273" s="20">
        <f t="shared" si="114"/>
        <v>2439000</v>
      </c>
      <c r="F273" s="24">
        <v>100000</v>
      </c>
      <c r="G273" s="24">
        <v>0</v>
      </c>
      <c r="H273" s="60">
        <v>0</v>
      </c>
      <c r="I273" s="60">
        <v>0</v>
      </c>
      <c r="J273" s="146">
        <f t="shared" si="116"/>
        <v>2539000</v>
      </c>
      <c r="K273" s="60">
        <v>0</v>
      </c>
      <c r="L273" s="60">
        <v>0</v>
      </c>
      <c r="M273" s="60">
        <v>0</v>
      </c>
      <c r="N273" s="177">
        <v>0</v>
      </c>
      <c r="O273" s="187">
        <f t="shared" si="119"/>
        <v>0</v>
      </c>
      <c r="P273" s="182">
        <f t="shared" si="117"/>
        <v>2539000</v>
      </c>
    </row>
    <row r="274" spans="1:16" ht="34.5" hidden="1" customHeight="1">
      <c r="A274" s="22">
        <v>426791</v>
      </c>
      <c r="B274" s="28" t="s">
        <v>217</v>
      </c>
      <c r="C274" s="24">
        <v>1460000</v>
      </c>
      <c r="D274" s="24">
        <v>0</v>
      </c>
      <c r="E274" s="20">
        <f t="shared" si="114"/>
        <v>1460000</v>
      </c>
      <c r="F274" s="24">
        <v>25000</v>
      </c>
      <c r="G274" s="24">
        <v>0</v>
      </c>
      <c r="H274" s="60">
        <v>0</v>
      </c>
      <c r="I274" s="60">
        <v>0</v>
      </c>
      <c r="J274" s="146">
        <f t="shared" si="116"/>
        <v>1485000</v>
      </c>
      <c r="K274" s="60">
        <v>0</v>
      </c>
      <c r="L274" s="60">
        <v>0</v>
      </c>
      <c r="M274" s="60">
        <v>0</v>
      </c>
      <c r="N274" s="177">
        <v>0</v>
      </c>
      <c r="O274" s="187">
        <f t="shared" si="119"/>
        <v>0</v>
      </c>
      <c r="P274" s="182">
        <f t="shared" si="117"/>
        <v>1485000</v>
      </c>
    </row>
    <row r="275" spans="1:16" ht="34.5" hidden="1" customHeight="1">
      <c r="A275" s="22">
        <v>426791</v>
      </c>
      <c r="B275" s="28" t="s">
        <v>395</v>
      </c>
      <c r="C275" s="24">
        <v>350000</v>
      </c>
      <c r="D275" s="24"/>
      <c r="E275" s="20">
        <f t="shared" si="114"/>
        <v>350000</v>
      </c>
      <c r="F275" s="24">
        <v>0</v>
      </c>
      <c r="G275" s="24"/>
      <c r="H275" s="60">
        <v>0</v>
      </c>
      <c r="I275" s="60">
        <v>0</v>
      </c>
      <c r="J275" s="146">
        <f t="shared" si="116"/>
        <v>350000</v>
      </c>
      <c r="K275" s="60">
        <v>0</v>
      </c>
      <c r="L275" s="60">
        <v>0</v>
      </c>
      <c r="M275" s="60">
        <v>0</v>
      </c>
      <c r="N275" s="177">
        <v>0</v>
      </c>
      <c r="O275" s="187">
        <f t="shared" si="119"/>
        <v>0</v>
      </c>
      <c r="P275" s="182">
        <f t="shared" si="117"/>
        <v>350000</v>
      </c>
    </row>
    <row r="276" spans="1:16" ht="20.100000000000001" customHeight="1">
      <c r="A276" s="38">
        <v>426800</v>
      </c>
      <c r="B276" s="19" t="s">
        <v>218</v>
      </c>
      <c r="C276" s="20">
        <v>1160000</v>
      </c>
      <c r="D276" s="20">
        <v>0</v>
      </c>
      <c r="E276" s="20">
        <f t="shared" si="114"/>
        <v>1160000</v>
      </c>
      <c r="F276" s="20">
        <v>0</v>
      </c>
      <c r="G276" s="20">
        <v>0</v>
      </c>
      <c r="H276" s="61">
        <f>H277</f>
        <v>0</v>
      </c>
      <c r="I276" s="61">
        <v>0</v>
      </c>
      <c r="J276" s="146">
        <f t="shared" si="116"/>
        <v>1160000</v>
      </c>
      <c r="K276" s="61">
        <v>0</v>
      </c>
      <c r="L276" s="61">
        <v>0</v>
      </c>
      <c r="M276" s="61">
        <v>0</v>
      </c>
      <c r="N276" s="172">
        <v>0</v>
      </c>
      <c r="O276" s="187">
        <f t="shared" si="119"/>
        <v>0</v>
      </c>
      <c r="P276" s="182">
        <f t="shared" si="117"/>
        <v>1160000</v>
      </c>
    </row>
    <row r="277" spans="1:16" ht="21.75" hidden="1" customHeight="1">
      <c r="A277" s="22">
        <v>426810</v>
      </c>
      <c r="B277" s="28" t="s">
        <v>219</v>
      </c>
      <c r="C277" s="24">
        <v>999000</v>
      </c>
      <c r="D277" s="24">
        <v>0</v>
      </c>
      <c r="E277" s="20">
        <f t="shared" si="114"/>
        <v>999000</v>
      </c>
      <c r="F277" s="24">
        <v>0</v>
      </c>
      <c r="G277" s="24">
        <v>0</v>
      </c>
      <c r="H277" s="60">
        <v>0</v>
      </c>
      <c r="I277" s="60">
        <v>0</v>
      </c>
      <c r="J277" s="146">
        <f t="shared" si="116"/>
        <v>999000</v>
      </c>
      <c r="K277" s="60">
        <v>0</v>
      </c>
      <c r="L277" s="60">
        <v>0</v>
      </c>
      <c r="M277" s="60">
        <v>0</v>
      </c>
      <c r="N277" s="177">
        <v>0</v>
      </c>
      <c r="O277" s="183">
        <v>0</v>
      </c>
      <c r="P277" s="182">
        <f t="shared" si="117"/>
        <v>999000</v>
      </c>
    </row>
    <row r="278" spans="1:16" ht="31.5" hidden="1" customHeight="1">
      <c r="A278" s="22">
        <v>426811</v>
      </c>
      <c r="B278" s="28" t="s">
        <v>220</v>
      </c>
      <c r="C278" s="24">
        <v>0</v>
      </c>
      <c r="D278" s="24"/>
      <c r="E278" s="20">
        <f t="shared" si="114"/>
        <v>0</v>
      </c>
      <c r="F278" s="24"/>
      <c r="G278" s="24"/>
      <c r="H278" s="24">
        <v>30000</v>
      </c>
      <c r="I278" s="24"/>
      <c r="J278" s="146">
        <f t="shared" si="116"/>
        <v>30000</v>
      </c>
      <c r="K278" s="24"/>
      <c r="L278" s="24"/>
      <c r="M278" s="24"/>
      <c r="N278" s="118"/>
      <c r="O278" s="190"/>
      <c r="P278" s="182">
        <f t="shared" si="117"/>
        <v>30000</v>
      </c>
    </row>
    <row r="279" spans="1:16" ht="31.5" hidden="1" customHeight="1">
      <c r="A279" s="22">
        <v>426812</v>
      </c>
      <c r="B279" s="28" t="s">
        <v>221</v>
      </c>
      <c r="C279" s="24">
        <v>0</v>
      </c>
      <c r="D279" s="24"/>
      <c r="E279" s="20">
        <f t="shared" si="114"/>
        <v>0</v>
      </c>
      <c r="F279" s="24"/>
      <c r="G279" s="24"/>
      <c r="H279" s="24">
        <v>12000</v>
      </c>
      <c r="I279" s="24"/>
      <c r="J279" s="146">
        <f t="shared" si="116"/>
        <v>12000</v>
      </c>
      <c r="K279" s="24"/>
      <c r="L279" s="24"/>
      <c r="M279" s="24"/>
      <c r="N279" s="118"/>
      <c r="O279" s="190"/>
      <c r="P279" s="182">
        <f t="shared" si="117"/>
        <v>12000</v>
      </c>
    </row>
    <row r="280" spans="1:16" ht="31.5" hidden="1" customHeight="1">
      <c r="A280" s="22">
        <v>426819</v>
      </c>
      <c r="B280" s="28" t="s">
        <v>222</v>
      </c>
      <c r="C280" s="24">
        <v>0</v>
      </c>
      <c r="D280" s="24"/>
      <c r="E280" s="20">
        <f t="shared" si="114"/>
        <v>0</v>
      </c>
      <c r="F280" s="24"/>
      <c r="G280" s="24"/>
      <c r="H280" s="24">
        <v>150000</v>
      </c>
      <c r="I280" s="24"/>
      <c r="J280" s="146">
        <f t="shared" si="116"/>
        <v>150000</v>
      </c>
      <c r="K280" s="24"/>
      <c r="L280" s="24"/>
      <c r="M280" s="24"/>
      <c r="N280" s="118"/>
      <c r="O280" s="190"/>
      <c r="P280" s="182">
        <f t="shared" si="117"/>
        <v>150000</v>
      </c>
    </row>
    <row r="281" spans="1:16" ht="20.100000000000001" customHeight="1">
      <c r="A281" s="38">
        <v>426900</v>
      </c>
      <c r="B281" s="19" t="s">
        <v>223</v>
      </c>
      <c r="C281" s="20">
        <v>6037000</v>
      </c>
      <c r="D281" s="20">
        <v>0</v>
      </c>
      <c r="E281" s="20">
        <f t="shared" si="114"/>
        <v>6037000</v>
      </c>
      <c r="F281" s="20">
        <v>0</v>
      </c>
      <c r="G281" s="20">
        <v>15000</v>
      </c>
      <c r="H281" s="20">
        <f t="shared" ref="H281" si="123">SUM(H282:H286)</f>
        <v>0</v>
      </c>
      <c r="I281" s="20">
        <v>7354560</v>
      </c>
      <c r="J281" s="146">
        <f t="shared" si="116"/>
        <v>13406560</v>
      </c>
      <c r="K281" s="20">
        <v>0</v>
      </c>
      <c r="L281" s="20">
        <v>0</v>
      </c>
      <c r="M281" s="20">
        <v>0</v>
      </c>
      <c r="N281" s="120">
        <v>0</v>
      </c>
      <c r="O281" s="187">
        <f>SUM(K281:N281)</f>
        <v>0</v>
      </c>
      <c r="P281" s="182">
        <f t="shared" si="117"/>
        <v>13406560</v>
      </c>
    </row>
    <row r="282" spans="1:16" ht="20.100000000000001" hidden="1" customHeight="1">
      <c r="A282" s="22">
        <v>426911</v>
      </c>
      <c r="B282" s="23" t="s">
        <v>224</v>
      </c>
      <c r="C282" s="24">
        <v>2726000</v>
      </c>
      <c r="D282" s="24">
        <v>0</v>
      </c>
      <c r="E282" s="24">
        <f t="shared" ref="E282:E286" si="124">SUM(C282+D282)</f>
        <v>2726000</v>
      </c>
      <c r="F282" s="24">
        <v>0</v>
      </c>
      <c r="G282" s="24">
        <v>0</v>
      </c>
      <c r="H282" s="24">
        <v>0</v>
      </c>
      <c r="I282" s="24">
        <v>0</v>
      </c>
      <c r="J282" s="158">
        <f t="shared" ref="J282:J286" si="125">SUM(E282:I282)</f>
        <v>2726000</v>
      </c>
      <c r="K282" s="24">
        <v>0</v>
      </c>
      <c r="L282" s="24">
        <v>0</v>
      </c>
      <c r="M282" s="24">
        <v>0</v>
      </c>
      <c r="N282" s="118">
        <v>0</v>
      </c>
      <c r="O282" s="188">
        <v>0</v>
      </c>
      <c r="P282" s="188">
        <v>0</v>
      </c>
    </row>
    <row r="283" spans="1:16" ht="20.100000000000001" hidden="1" customHeight="1">
      <c r="A283" s="22">
        <v>426912</v>
      </c>
      <c r="B283" s="23" t="s">
        <v>225</v>
      </c>
      <c r="C283" s="24">
        <v>1289000</v>
      </c>
      <c r="D283" s="24">
        <v>0</v>
      </c>
      <c r="E283" s="24">
        <f t="shared" si="124"/>
        <v>1289000</v>
      </c>
      <c r="F283" s="24">
        <v>0</v>
      </c>
      <c r="G283" s="24">
        <v>0</v>
      </c>
      <c r="H283" s="60">
        <v>0</v>
      </c>
      <c r="I283" s="60">
        <v>0</v>
      </c>
      <c r="J283" s="158">
        <f t="shared" si="125"/>
        <v>1289000</v>
      </c>
      <c r="K283" s="60">
        <v>0</v>
      </c>
      <c r="L283" s="60">
        <v>0</v>
      </c>
      <c r="M283" s="60">
        <v>0</v>
      </c>
      <c r="N283" s="177">
        <v>0</v>
      </c>
      <c r="O283" s="185">
        <v>0</v>
      </c>
      <c r="P283" s="185">
        <v>0</v>
      </c>
    </row>
    <row r="284" spans="1:16" ht="20.100000000000001" hidden="1" customHeight="1">
      <c r="A284" s="22">
        <v>4269121</v>
      </c>
      <c r="B284" s="23" t="s">
        <v>226</v>
      </c>
      <c r="C284" s="24">
        <v>0</v>
      </c>
      <c r="D284" s="24">
        <v>0</v>
      </c>
      <c r="E284" s="24">
        <f t="shared" si="124"/>
        <v>0</v>
      </c>
      <c r="F284" s="24">
        <v>0</v>
      </c>
      <c r="G284" s="24">
        <v>0</v>
      </c>
      <c r="H284" s="24">
        <v>0</v>
      </c>
      <c r="I284" s="24">
        <v>0</v>
      </c>
      <c r="J284" s="158">
        <f t="shared" si="125"/>
        <v>0</v>
      </c>
      <c r="K284" s="24">
        <v>0</v>
      </c>
      <c r="L284" s="24">
        <v>0</v>
      </c>
      <c r="M284" s="24">
        <v>0</v>
      </c>
      <c r="N284" s="118">
        <v>0</v>
      </c>
      <c r="O284" s="188">
        <v>0</v>
      </c>
      <c r="P284" s="188">
        <v>0</v>
      </c>
    </row>
    <row r="285" spans="1:16" ht="20.100000000000001" hidden="1" customHeight="1">
      <c r="A285" s="22">
        <v>426913</v>
      </c>
      <c r="B285" s="23" t="s">
        <v>227</v>
      </c>
      <c r="C285" s="24">
        <v>608000</v>
      </c>
      <c r="D285" s="24">
        <v>0</v>
      </c>
      <c r="E285" s="24">
        <f t="shared" si="124"/>
        <v>608000</v>
      </c>
      <c r="F285" s="24">
        <v>0</v>
      </c>
      <c r="G285" s="24">
        <v>0</v>
      </c>
      <c r="H285" s="60">
        <v>0</v>
      </c>
      <c r="I285" s="60">
        <v>0</v>
      </c>
      <c r="J285" s="158">
        <f t="shared" si="125"/>
        <v>608000</v>
      </c>
      <c r="K285" s="60">
        <v>0</v>
      </c>
      <c r="L285" s="60">
        <v>0</v>
      </c>
      <c r="M285" s="60">
        <v>0</v>
      </c>
      <c r="N285" s="177">
        <v>0</v>
      </c>
      <c r="O285" s="185">
        <v>0</v>
      </c>
      <c r="P285" s="185">
        <v>0</v>
      </c>
    </row>
    <row r="286" spans="1:16" ht="20.100000000000001" hidden="1" customHeight="1">
      <c r="A286" s="22">
        <v>426919</v>
      </c>
      <c r="B286" s="28" t="s">
        <v>228</v>
      </c>
      <c r="C286" s="24">
        <v>762000</v>
      </c>
      <c r="D286" s="24">
        <v>0</v>
      </c>
      <c r="E286" s="24">
        <f t="shared" si="124"/>
        <v>762000</v>
      </c>
      <c r="F286" s="24">
        <v>0</v>
      </c>
      <c r="G286" s="60">
        <v>130000</v>
      </c>
      <c r="H286" s="24">
        <v>0</v>
      </c>
      <c r="I286" s="24">
        <v>0</v>
      </c>
      <c r="J286" s="158">
        <f t="shared" si="125"/>
        <v>892000</v>
      </c>
      <c r="K286" s="24">
        <v>0</v>
      </c>
      <c r="L286" s="24">
        <v>0</v>
      </c>
      <c r="M286" s="24">
        <v>0</v>
      </c>
      <c r="N286" s="118">
        <v>0</v>
      </c>
      <c r="O286" s="188">
        <v>0</v>
      </c>
      <c r="P286" s="188">
        <v>0</v>
      </c>
    </row>
    <row r="287" spans="1:16" ht="39.950000000000003" hidden="1" customHeight="1">
      <c r="A287" s="21">
        <v>430000</v>
      </c>
      <c r="B287" s="19" t="s">
        <v>229</v>
      </c>
      <c r="C287" s="20">
        <f t="shared" ref="C287:H287" si="126">SUM(C288+C293+C295+C297+C301)</f>
        <v>0</v>
      </c>
      <c r="D287" s="20">
        <f t="shared" si="126"/>
        <v>0</v>
      </c>
      <c r="E287" s="20">
        <f t="shared" si="126"/>
        <v>0</v>
      </c>
      <c r="F287" s="20">
        <f t="shared" si="126"/>
        <v>0</v>
      </c>
      <c r="G287" s="20">
        <f t="shared" si="126"/>
        <v>0</v>
      </c>
      <c r="H287" s="20">
        <f t="shared" si="126"/>
        <v>0</v>
      </c>
      <c r="I287" s="20"/>
      <c r="J287" s="146">
        <f t="shared" ref="J287" si="127">SUM(J288+J293+J295+J297+J301)</f>
        <v>0</v>
      </c>
      <c r="K287" s="20"/>
      <c r="L287" s="20"/>
      <c r="M287" s="20"/>
      <c r="N287" s="120"/>
      <c r="O287" s="190"/>
      <c r="P287" s="190"/>
    </row>
    <row r="288" spans="1:16" ht="20.100000000000001" hidden="1" customHeight="1">
      <c r="A288" s="21">
        <v>431000</v>
      </c>
      <c r="B288" s="19" t="s">
        <v>230</v>
      </c>
      <c r="C288" s="20">
        <f t="shared" ref="C288:H288" si="128">SUM(C289:C291)</f>
        <v>0</v>
      </c>
      <c r="D288" s="20">
        <f t="shared" si="128"/>
        <v>0</v>
      </c>
      <c r="E288" s="20">
        <f t="shared" si="128"/>
        <v>0</v>
      </c>
      <c r="F288" s="20">
        <f t="shared" si="128"/>
        <v>0</v>
      </c>
      <c r="G288" s="20">
        <f t="shared" si="128"/>
        <v>0</v>
      </c>
      <c r="H288" s="20">
        <f t="shared" si="128"/>
        <v>0</v>
      </c>
      <c r="I288" s="20"/>
      <c r="J288" s="146">
        <f t="shared" ref="J288" si="129">SUM(J289:J291)</f>
        <v>0</v>
      </c>
      <c r="K288" s="20"/>
      <c r="L288" s="20"/>
      <c r="M288" s="20"/>
      <c r="N288" s="120"/>
      <c r="O288" s="190"/>
      <c r="P288" s="190"/>
    </row>
    <row r="289" spans="1:16" ht="20.100000000000001" hidden="1" customHeight="1">
      <c r="A289" s="22">
        <v>431100</v>
      </c>
      <c r="B289" s="23" t="s">
        <v>231</v>
      </c>
      <c r="C289" s="24">
        <f>SUM(D289:J289)</f>
        <v>0</v>
      </c>
      <c r="D289" s="24"/>
      <c r="E289" s="24"/>
      <c r="F289" s="24"/>
      <c r="G289" s="24"/>
      <c r="H289" s="24"/>
      <c r="I289" s="24"/>
      <c r="J289" s="147"/>
      <c r="K289" s="24"/>
      <c r="L289" s="24"/>
      <c r="M289" s="24"/>
      <c r="N289" s="118"/>
      <c r="O289" s="188"/>
      <c r="P289" s="188"/>
    </row>
    <row r="290" spans="1:16" ht="20.100000000000001" hidden="1" customHeight="1">
      <c r="A290" s="22">
        <v>431200</v>
      </c>
      <c r="B290" s="23" t="s">
        <v>232</v>
      </c>
      <c r="C290" s="24">
        <f>SUM(D290:J290)</f>
        <v>0</v>
      </c>
      <c r="D290" s="24"/>
      <c r="E290" s="24"/>
      <c r="F290" s="24"/>
      <c r="G290" s="24"/>
      <c r="H290" s="24"/>
      <c r="I290" s="24"/>
      <c r="J290" s="147"/>
      <c r="K290" s="24"/>
      <c r="L290" s="24"/>
      <c r="M290" s="24"/>
      <c r="N290" s="118"/>
      <c r="O290" s="188"/>
      <c r="P290" s="188"/>
    </row>
    <row r="291" spans="1:16" ht="20.100000000000001" hidden="1" customHeight="1">
      <c r="A291" s="22">
        <v>431300</v>
      </c>
      <c r="B291" s="23" t="s">
        <v>233</v>
      </c>
      <c r="C291" s="24">
        <f>SUM(D291:J291)</f>
        <v>0</v>
      </c>
      <c r="D291" s="24"/>
      <c r="E291" s="24"/>
      <c r="F291" s="24"/>
      <c r="G291" s="24"/>
      <c r="H291" s="24"/>
      <c r="I291" s="24"/>
      <c r="J291" s="147"/>
      <c r="K291" s="24"/>
      <c r="L291" s="24"/>
      <c r="M291" s="24"/>
      <c r="N291" s="118"/>
      <c r="O291" s="188"/>
      <c r="P291" s="188"/>
    </row>
    <row r="292" spans="1:16" ht="15.75" hidden="1" customHeight="1">
      <c r="A292" s="25" t="s">
        <v>3</v>
      </c>
      <c r="B292" s="39" t="s">
        <v>15</v>
      </c>
      <c r="C292" s="29">
        <v>4</v>
      </c>
      <c r="D292" s="29">
        <v>5</v>
      </c>
      <c r="E292" s="29">
        <v>6</v>
      </c>
      <c r="F292" s="29">
        <v>7</v>
      </c>
      <c r="G292" s="29">
        <v>8</v>
      </c>
      <c r="H292" s="29">
        <v>9</v>
      </c>
      <c r="I292" s="29"/>
      <c r="J292" s="149">
        <v>9</v>
      </c>
      <c r="K292" s="29"/>
      <c r="L292" s="29"/>
      <c r="M292" s="29"/>
      <c r="N292" s="169"/>
      <c r="O292" s="191"/>
      <c r="P292" s="191"/>
    </row>
    <row r="293" spans="1:16" ht="20.100000000000001" hidden="1" customHeight="1">
      <c r="A293" s="21">
        <v>432000</v>
      </c>
      <c r="B293" s="19" t="s">
        <v>234</v>
      </c>
      <c r="C293" s="20">
        <f t="shared" ref="C293:J293" si="130">SUM(C294)</f>
        <v>0</v>
      </c>
      <c r="D293" s="20">
        <f t="shared" si="130"/>
        <v>0</v>
      </c>
      <c r="E293" s="20">
        <f t="shared" si="130"/>
        <v>0</v>
      </c>
      <c r="F293" s="20">
        <f t="shared" si="130"/>
        <v>0</v>
      </c>
      <c r="G293" s="20">
        <f t="shared" si="130"/>
        <v>0</v>
      </c>
      <c r="H293" s="20">
        <f t="shared" si="130"/>
        <v>0</v>
      </c>
      <c r="I293" s="20"/>
      <c r="J293" s="146">
        <f t="shared" si="130"/>
        <v>0</v>
      </c>
      <c r="K293" s="20"/>
      <c r="L293" s="20"/>
      <c r="M293" s="20"/>
      <c r="N293" s="120"/>
      <c r="O293" s="190"/>
      <c r="P293" s="190"/>
    </row>
    <row r="294" spans="1:16" ht="20.100000000000001" hidden="1" customHeight="1">
      <c r="A294" s="22">
        <v>432100</v>
      </c>
      <c r="B294" s="23" t="s">
        <v>235</v>
      </c>
      <c r="C294" s="24">
        <f>SUM(D294:J294)</f>
        <v>0</v>
      </c>
      <c r="D294" s="24"/>
      <c r="E294" s="24"/>
      <c r="F294" s="24"/>
      <c r="G294" s="24"/>
      <c r="H294" s="24"/>
      <c r="I294" s="24"/>
      <c r="J294" s="147"/>
      <c r="K294" s="24"/>
      <c r="L294" s="24"/>
      <c r="M294" s="24"/>
      <c r="N294" s="118"/>
      <c r="O294" s="188"/>
      <c r="P294" s="188"/>
    </row>
    <row r="295" spans="1:16" ht="20.100000000000001" hidden="1" customHeight="1">
      <c r="A295" s="21">
        <v>433000</v>
      </c>
      <c r="B295" s="19" t="s">
        <v>236</v>
      </c>
      <c r="C295" s="20">
        <f t="shared" ref="C295:J295" si="131">SUM(C296)</f>
        <v>0</v>
      </c>
      <c r="D295" s="20">
        <f t="shared" si="131"/>
        <v>0</v>
      </c>
      <c r="E295" s="20">
        <f t="shared" si="131"/>
        <v>0</v>
      </c>
      <c r="F295" s="20">
        <f t="shared" si="131"/>
        <v>0</v>
      </c>
      <c r="G295" s="20">
        <f t="shared" si="131"/>
        <v>0</v>
      </c>
      <c r="H295" s="20">
        <f t="shared" si="131"/>
        <v>0</v>
      </c>
      <c r="I295" s="20"/>
      <c r="J295" s="146">
        <f t="shared" si="131"/>
        <v>0</v>
      </c>
      <c r="K295" s="20"/>
      <c r="L295" s="20"/>
      <c r="M295" s="20"/>
      <c r="N295" s="120"/>
      <c r="O295" s="190"/>
      <c r="P295" s="190"/>
    </row>
    <row r="296" spans="1:16" ht="20.100000000000001" hidden="1" customHeight="1">
      <c r="A296" s="22">
        <v>433100</v>
      </c>
      <c r="B296" s="23" t="s">
        <v>237</v>
      </c>
      <c r="C296" s="24">
        <f>SUM(D296:J296)</f>
        <v>0</v>
      </c>
      <c r="D296" s="24"/>
      <c r="E296" s="24"/>
      <c r="F296" s="24"/>
      <c r="G296" s="24"/>
      <c r="H296" s="24"/>
      <c r="I296" s="24"/>
      <c r="J296" s="147"/>
      <c r="K296" s="24"/>
      <c r="L296" s="24"/>
      <c r="M296" s="24"/>
      <c r="N296" s="118"/>
      <c r="O296" s="188"/>
      <c r="P296" s="188"/>
    </row>
    <row r="297" spans="1:16" ht="20.100000000000001" hidden="1" customHeight="1">
      <c r="A297" s="21">
        <v>434000</v>
      </c>
      <c r="B297" s="19" t="s">
        <v>238</v>
      </c>
      <c r="C297" s="20">
        <f t="shared" ref="C297:J297" si="132">SUM(C298:C300)</f>
        <v>0</v>
      </c>
      <c r="D297" s="20">
        <f t="shared" si="132"/>
        <v>0</v>
      </c>
      <c r="E297" s="20">
        <f t="shared" si="132"/>
        <v>0</v>
      </c>
      <c r="F297" s="20">
        <f t="shared" si="132"/>
        <v>0</v>
      </c>
      <c r="G297" s="20">
        <f t="shared" si="132"/>
        <v>0</v>
      </c>
      <c r="H297" s="20">
        <f t="shared" si="132"/>
        <v>0</v>
      </c>
      <c r="I297" s="20"/>
      <c r="J297" s="146">
        <f t="shared" si="132"/>
        <v>0</v>
      </c>
      <c r="K297" s="20"/>
      <c r="L297" s="20"/>
      <c r="M297" s="20"/>
      <c r="N297" s="120"/>
      <c r="O297" s="190"/>
      <c r="P297" s="190"/>
    </row>
    <row r="298" spans="1:16" ht="20.100000000000001" hidden="1" customHeight="1">
      <c r="A298" s="22">
        <v>434100</v>
      </c>
      <c r="B298" s="23" t="s">
        <v>239</v>
      </c>
      <c r="C298" s="24">
        <f>SUM(D298:J298)</f>
        <v>0</v>
      </c>
      <c r="D298" s="24"/>
      <c r="E298" s="24"/>
      <c r="F298" s="24"/>
      <c r="G298" s="24"/>
      <c r="H298" s="24"/>
      <c r="I298" s="24"/>
      <c r="J298" s="147"/>
      <c r="K298" s="24"/>
      <c r="L298" s="24"/>
      <c r="M298" s="24"/>
      <c r="N298" s="118"/>
      <c r="O298" s="188"/>
      <c r="P298" s="188"/>
    </row>
    <row r="299" spans="1:16" ht="20.100000000000001" hidden="1" customHeight="1">
      <c r="A299" s="22">
        <v>434200</v>
      </c>
      <c r="B299" s="23" t="s">
        <v>240</v>
      </c>
      <c r="C299" s="24">
        <f>SUM(D299:J299)</f>
        <v>0</v>
      </c>
      <c r="D299" s="24"/>
      <c r="E299" s="24"/>
      <c r="F299" s="24"/>
      <c r="G299" s="24"/>
      <c r="H299" s="24"/>
      <c r="I299" s="24"/>
      <c r="J299" s="147"/>
      <c r="K299" s="24"/>
      <c r="L299" s="24"/>
      <c r="M299" s="24"/>
      <c r="N299" s="118"/>
      <c r="O299" s="188"/>
      <c r="P299" s="188"/>
    </row>
    <row r="300" spans="1:16" ht="20.100000000000001" hidden="1" customHeight="1">
      <c r="A300" s="22">
        <v>434300</v>
      </c>
      <c r="B300" s="23" t="s">
        <v>241</v>
      </c>
      <c r="C300" s="24">
        <f>SUM(D300:J300)</f>
        <v>0</v>
      </c>
      <c r="D300" s="24"/>
      <c r="E300" s="24"/>
      <c r="F300" s="24"/>
      <c r="G300" s="24"/>
      <c r="H300" s="24"/>
      <c r="I300" s="24"/>
      <c r="J300" s="147"/>
      <c r="K300" s="24"/>
      <c r="L300" s="24"/>
      <c r="M300" s="24"/>
      <c r="N300" s="118"/>
      <c r="O300" s="188"/>
      <c r="P300" s="188"/>
    </row>
    <row r="301" spans="1:16" ht="20.100000000000001" hidden="1" customHeight="1">
      <c r="A301" s="21">
        <v>435000</v>
      </c>
      <c r="B301" s="19" t="s">
        <v>242</v>
      </c>
      <c r="C301" s="20">
        <f t="shared" ref="C301:J301" si="133">SUM(C302)</f>
        <v>0</v>
      </c>
      <c r="D301" s="20">
        <f t="shared" si="133"/>
        <v>0</v>
      </c>
      <c r="E301" s="20">
        <f t="shared" si="133"/>
        <v>0</v>
      </c>
      <c r="F301" s="20">
        <f t="shared" si="133"/>
        <v>0</v>
      </c>
      <c r="G301" s="20">
        <f t="shared" si="133"/>
        <v>0</v>
      </c>
      <c r="H301" s="20">
        <f t="shared" si="133"/>
        <v>0</v>
      </c>
      <c r="I301" s="20"/>
      <c r="J301" s="146">
        <f t="shared" si="133"/>
        <v>0</v>
      </c>
      <c r="K301" s="20"/>
      <c r="L301" s="20"/>
      <c r="M301" s="20"/>
      <c r="N301" s="120"/>
      <c r="O301" s="190"/>
      <c r="P301" s="190"/>
    </row>
    <row r="302" spans="1:16" ht="20.100000000000001" hidden="1" customHeight="1">
      <c r="A302" s="22">
        <v>435100</v>
      </c>
      <c r="B302" s="23" t="s">
        <v>243</v>
      </c>
      <c r="C302" s="24">
        <f t="shared" ref="C302:C311" si="134">SUM(D302:J302)</f>
        <v>0</v>
      </c>
      <c r="D302" s="24"/>
      <c r="E302" s="24"/>
      <c r="F302" s="24"/>
      <c r="G302" s="24"/>
      <c r="H302" s="24"/>
      <c r="I302" s="24"/>
      <c r="J302" s="147"/>
      <c r="K302" s="24"/>
      <c r="L302" s="24"/>
      <c r="M302" s="24"/>
      <c r="N302" s="118"/>
      <c r="O302" s="188"/>
      <c r="P302" s="188"/>
    </row>
    <row r="303" spans="1:16" ht="20.100000000000001" hidden="1" customHeight="1">
      <c r="A303" s="22">
        <v>441100</v>
      </c>
      <c r="B303" s="23" t="s">
        <v>244</v>
      </c>
      <c r="C303" s="24">
        <f t="shared" si="134"/>
        <v>0</v>
      </c>
      <c r="D303" s="24"/>
      <c r="E303" s="24"/>
      <c r="F303" s="24"/>
      <c r="G303" s="24"/>
      <c r="H303" s="24"/>
      <c r="I303" s="24"/>
      <c r="J303" s="147"/>
      <c r="K303" s="24"/>
      <c r="L303" s="24"/>
      <c r="M303" s="24"/>
      <c r="N303" s="118"/>
      <c r="O303" s="188"/>
      <c r="P303" s="188"/>
    </row>
    <row r="304" spans="1:16" ht="20.100000000000001" hidden="1" customHeight="1">
      <c r="A304" s="22">
        <v>441200</v>
      </c>
      <c r="B304" s="23" t="s">
        <v>245</v>
      </c>
      <c r="C304" s="24">
        <f t="shared" si="134"/>
        <v>0</v>
      </c>
      <c r="D304" s="24"/>
      <c r="E304" s="24"/>
      <c r="F304" s="24"/>
      <c r="G304" s="24"/>
      <c r="H304" s="24"/>
      <c r="I304" s="24"/>
      <c r="J304" s="147"/>
      <c r="K304" s="24"/>
      <c r="L304" s="24"/>
      <c r="M304" s="24"/>
      <c r="N304" s="118"/>
      <c r="O304" s="188"/>
      <c r="P304" s="188"/>
    </row>
    <row r="305" spans="1:16" ht="20.100000000000001" hidden="1" customHeight="1">
      <c r="A305" s="22">
        <v>441300</v>
      </c>
      <c r="B305" s="23" t="s">
        <v>246</v>
      </c>
      <c r="C305" s="24">
        <f t="shared" si="134"/>
        <v>0</v>
      </c>
      <c r="D305" s="24"/>
      <c r="E305" s="24"/>
      <c r="F305" s="24"/>
      <c r="G305" s="24"/>
      <c r="H305" s="24"/>
      <c r="I305" s="24"/>
      <c r="J305" s="147"/>
      <c r="K305" s="24"/>
      <c r="L305" s="24"/>
      <c r="M305" s="24"/>
      <c r="N305" s="118"/>
      <c r="O305" s="188"/>
      <c r="P305" s="188"/>
    </row>
    <row r="306" spans="1:16" ht="20.100000000000001" hidden="1" customHeight="1">
      <c r="A306" s="22">
        <v>441400</v>
      </c>
      <c r="B306" s="23" t="s">
        <v>247</v>
      </c>
      <c r="C306" s="24">
        <f t="shared" si="134"/>
        <v>0</v>
      </c>
      <c r="D306" s="24"/>
      <c r="E306" s="24"/>
      <c r="F306" s="24"/>
      <c r="G306" s="24"/>
      <c r="H306" s="24"/>
      <c r="I306" s="24"/>
      <c r="J306" s="147"/>
      <c r="K306" s="24"/>
      <c r="L306" s="24"/>
      <c r="M306" s="24"/>
      <c r="N306" s="118"/>
      <c r="O306" s="188"/>
      <c r="P306" s="188"/>
    </row>
    <row r="307" spans="1:16" ht="20.100000000000001" hidden="1" customHeight="1">
      <c r="A307" s="22">
        <v>441500</v>
      </c>
      <c r="B307" s="23" t="s">
        <v>248</v>
      </c>
      <c r="C307" s="24">
        <f t="shared" si="134"/>
        <v>0</v>
      </c>
      <c r="D307" s="24"/>
      <c r="E307" s="24"/>
      <c r="F307" s="24"/>
      <c r="G307" s="24"/>
      <c r="H307" s="24"/>
      <c r="I307" s="24"/>
      <c r="J307" s="147"/>
      <c r="K307" s="24"/>
      <c r="L307" s="24"/>
      <c r="M307" s="24"/>
      <c r="N307" s="118"/>
      <c r="O307" s="188"/>
      <c r="P307" s="188"/>
    </row>
    <row r="308" spans="1:16" ht="20.100000000000001" hidden="1" customHeight="1">
      <c r="A308" s="22">
        <v>441600</v>
      </c>
      <c r="B308" s="23" t="s">
        <v>249</v>
      </c>
      <c r="C308" s="24">
        <f t="shared" si="134"/>
        <v>0</v>
      </c>
      <c r="D308" s="24"/>
      <c r="E308" s="24"/>
      <c r="F308" s="24"/>
      <c r="G308" s="24"/>
      <c r="H308" s="24"/>
      <c r="I308" s="24"/>
      <c r="J308" s="147"/>
      <c r="K308" s="24"/>
      <c r="L308" s="24"/>
      <c r="M308" s="24"/>
      <c r="N308" s="118"/>
      <c r="O308" s="188"/>
      <c r="P308" s="188"/>
    </row>
    <row r="309" spans="1:16" ht="20.100000000000001" hidden="1" customHeight="1">
      <c r="A309" s="22">
        <v>441700</v>
      </c>
      <c r="B309" s="23" t="s">
        <v>250</v>
      </c>
      <c r="C309" s="24">
        <f t="shared" si="134"/>
        <v>0</v>
      </c>
      <c r="D309" s="24"/>
      <c r="E309" s="24"/>
      <c r="F309" s="24"/>
      <c r="G309" s="24"/>
      <c r="H309" s="24"/>
      <c r="I309" s="24"/>
      <c r="J309" s="147"/>
      <c r="K309" s="24"/>
      <c r="L309" s="24"/>
      <c r="M309" s="24"/>
      <c r="N309" s="118"/>
      <c r="O309" s="188"/>
      <c r="P309" s="188"/>
    </row>
    <row r="310" spans="1:16" ht="20.100000000000001" hidden="1" customHeight="1">
      <c r="A310" s="22">
        <v>441800</v>
      </c>
      <c r="B310" s="23" t="s">
        <v>251</v>
      </c>
      <c r="C310" s="24">
        <f t="shared" si="134"/>
        <v>0</v>
      </c>
      <c r="D310" s="24"/>
      <c r="E310" s="24"/>
      <c r="F310" s="24"/>
      <c r="G310" s="24"/>
      <c r="H310" s="24"/>
      <c r="I310" s="24"/>
      <c r="J310" s="147"/>
      <c r="K310" s="24"/>
      <c r="L310" s="24"/>
      <c r="M310" s="24"/>
      <c r="N310" s="118"/>
      <c r="O310" s="188"/>
      <c r="P310" s="188"/>
    </row>
    <row r="311" spans="1:16" ht="20.100000000000001" hidden="1" customHeight="1">
      <c r="A311" s="22">
        <v>441900</v>
      </c>
      <c r="B311" s="23" t="s">
        <v>54</v>
      </c>
      <c r="C311" s="24">
        <f t="shared" si="134"/>
        <v>0</v>
      </c>
      <c r="D311" s="24"/>
      <c r="E311" s="24"/>
      <c r="F311" s="24"/>
      <c r="G311" s="24"/>
      <c r="H311" s="24"/>
      <c r="I311" s="24"/>
      <c r="J311" s="147"/>
      <c r="K311" s="24"/>
      <c r="L311" s="24"/>
      <c r="M311" s="24"/>
      <c r="N311" s="118"/>
      <c r="O311" s="188"/>
      <c r="P311" s="188"/>
    </row>
    <row r="312" spans="1:16" ht="20.100000000000001" hidden="1" customHeight="1">
      <c r="A312" s="21">
        <v>442000</v>
      </c>
      <c r="B312" s="19" t="s">
        <v>252</v>
      </c>
      <c r="C312" s="20">
        <f t="shared" ref="C312:H312" si="135">SUM(C313+C314+C315+C316+C318+C319)</f>
        <v>0</v>
      </c>
      <c r="D312" s="20">
        <f t="shared" si="135"/>
        <v>0</v>
      </c>
      <c r="E312" s="20">
        <f t="shared" si="135"/>
        <v>0</v>
      </c>
      <c r="F312" s="20">
        <f t="shared" si="135"/>
        <v>0</v>
      </c>
      <c r="G312" s="20">
        <f t="shared" si="135"/>
        <v>0</v>
      </c>
      <c r="H312" s="20">
        <f t="shared" si="135"/>
        <v>0</v>
      </c>
      <c r="I312" s="20"/>
      <c r="J312" s="146">
        <f t="shared" ref="J312" si="136">SUM(J313+J314+J315+J316+J318+J319)</f>
        <v>0</v>
      </c>
      <c r="K312" s="20"/>
      <c r="L312" s="20"/>
      <c r="M312" s="20"/>
      <c r="N312" s="120"/>
      <c r="O312" s="190"/>
      <c r="P312" s="190"/>
    </row>
    <row r="313" spans="1:16" ht="20.100000000000001" hidden="1" customHeight="1">
      <c r="A313" s="22">
        <v>442100</v>
      </c>
      <c r="B313" s="23" t="s">
        <v>253</v>
      </c>
      <c r="C313" s="24">
        <f>SUM(D313:J313)</f>
        <v>0</v>
      </c>
      <c r="D313" s="24"/>
      <c r="E313" s="24"/>
      <c r="F313" s="24"/>
      <c r="G313" s="24"/>
      <c r="H313" s="24"/>
      <c r="I313" s="24"/>
      <c r="J313" s="147"/>
      <c r="K313" s="24"/>
      <c r="L313" s="24"/>
      <c r="M313" s="24"/>
      <c r="N313" s="118"/>
      <c r="O313" s="188"/>
      <c r="P313" s="188"/>
    </row>
    <row r="314" spans="1:16" ht="20.100000000000001" hidden="1" customHeight="1">
      <c r="A314" s="22">
        <v>442200</v>
      </c>
      <c r="B314" s="23" t="s">
        <v>254</v>
      </c>
      <c r="C314" s="24">
        <f>SUM(D314:J314)</f>
        <v>0</v>
      </c>
      <c r="D314" s="24"/>
      <c r="E314" s="24"/>
      <c r="F314" s="24"/>
      <c r="G314" s="24"/>
      <c r="H314" s="24"/>
      <c r="I314" s="24"/>
      <c r="J314" s="147"/>
      <c r="K314" s="24"/>
      <c r="L314" s="24"/>
      <c r="M314" s="24"/>
      <c r="N314" s="118"/>
      <c r="O314" s="188"/>
      <c r="P314" s="188"/>
    </row>
    <row r="315" spans="1:16" ht="20.100000000000001" hidden="1" customHeight="1">
      <c r="A315" s="22">
        <v>442300</v>
      </c>
      <c r="B315" s="23" t="s">
        <v>255</v>
      </c>
      <c r="C315" s="24">
        <f>SUM(D315:J315)</f>
        <v>0</v>
      </c>
      <c r="D315" s="24"/>
      <c r="E315" s="24"/>
      <c r="F315" s="24"/>
      <c r="G315" s="24"/>
      <c r="H315" s="24"/>
      <c r="I315" s="24"/>
      <c r="J315" s="147"/>
      <c r="K315" s="24"/>
      <c r="L315" s="24"/>
      <c r="M315" s="24"/>
      <c r="N315" s="118"/>
      <c r="O315" s="188"/>
      <c r="P315" s="188"/>
    </row>
    <row r="316" spans="1:16" ht="20.100000000000001" hidden="1" customHeight="1">
      <c r="A316" s="22">
        <v>442400</v>
      </c>
      <c r="B316" s="23" t="s">
        <v>256</v>
      </c>
      <c r="C316" s="24">
        <f>SUM(D316:J316)</f>
        <v>0</v>
      </c>
      <c r="D316" s="24"/>
      <c r="E316" s="24"/>
      <c r="F316" s="24"/>
      <c r="G316" s="24"/>
      <c r="H316" s="24"/>
      <c r="I316" s="24"/>
      <c r="J316" s="147"/>
      <c r="K316" s="24"/>
      <c r="L316" s="24"/>
      <c r="M316" s="24"/>
      <c r="N316" s="118"/>
      <c r="O316" s="188"/>
      <c r="P316" s="188"/>
    </row>
    <row r="317" spans="1:16" ht="15.75" hidden="1" customHeight="1">
      <c r="A317" s="25" t="s">
        <v>3</v>
      </c>
      <c r="B317" s="39" t="s">
        <v>15</v>
      </c>
      <c r="C317" s="29">
        <v>4</v>
      </c>
      <c r="D317" s="29">
        <v>5</v>
      </c>
      <c r="E317" s="29">
        <v>6</v>
      </c>
      <c r="F317" s="29">
        <v>7</v>
      </c>
      <c r="G317" s="29">
        <v>8</v>
      </c>
      <c r="H317" s="29">
        <v>9</v>
      </c>
      <c r="I317" s="29"/>
      <c r="J317" s="149">
        <v>9</v>
      </c>
      <c r="K317" s="29"/>
      <c r="L317" s="29"/>
      <c r="M317" s="29"/>
      <c r="N317" s="169"/>
      <c r="O317" s="191"/>
      <c r="P317" s="191"/>
    </row>
    <row r="318" spans="1:16" ht="20.100000000000001" hidden="1" customHeight="1">
      <c r="A318" s="22">
        <v>442500</v>
      </c>
      <c r="B318" s="23" t="s">
        <v>257</v>
      </c>
      <c r="C318" s="24">
        <f>SUM(D318:J318)</f>
        <v>0</v>
      </c>
      <c r="D318" s="24"/>
      <c r="E318" s="24"/>
      <c r="F318" s="24"/>
      <c r="G318" s="24"/>
      <c r="H318" s="24"/>
      <c r="I318" s="24"/>
      <c r="J318" s="147"/>
      <c r="K318" s="24"/>
      <c r="L318" s="24"/>
      <c r="M318" s="24"/>
      <c r="N318" s="118"/>
      <c r="O318" s="188"/>
      <c r="P318" s="188"/>
    </row>
    <row r="319" spans="1:16" ht="20.100000000000001" hidden="1" customHeight="1">
      <c r="A319" s="22">
        <v>442600</v>
      </c>
      <c r="B319" s="23" t="s">
        <v>258</v>
      </c>
      <c r="C319" s="24">
        <f>SUM(D319:J319)</f>
        <v>0</v>
      </c>
      <c r="D319" s="24"/>
      <c r="E319" s="24"/>
      <c r="F319" s="24"/>
      <c r="G319" s="24"/>
      <c r="H319" s="24"/>
      <c r="I319" s="24"/>
      <c r="J319" s="147"/>
      <c r="K319" s="24"/>
      <c r="L319" s="24"/>
      <c r="M319" s="24"/>
      <c r="N319" s="118"/>
      <c r="O319" s="188"/>
      <c r="P319" s="188"/>
    </row>
    <row r="320" spans="1:16" ht="20.100000000000001" hidden="1" customHeight="1">
      <c r="A320" s="21">
        <v>443000</v>
      </c>
      <c r="B320" s="19" t="s">
        <v>259</v>
      </c>
      <c r="C320" s="20">
        <f t="shared" ref="C320:J320" si="137">SUM(C321)</f>
        <v>0</v>
      </c>
      <c r="D320" s="20">
        <f t="shared" si="137"/>
        <v>0</v>
      </c>
      <c r="E320" s="20">
        <f t="shared" si="137"/>
        <v>0</v>
      </c>
      <c r="F320" s="20">
        <f t="shared" si="137"/>
        <v>0</v>
      </c>
      <c r="G320" s="20">
        <f t="shared" si="137"/>
        <v>0</v>
      </c>
      <c r="H320" s="20">
        <f t="shared" si="137"/>
        <v>0</v>
      </c>
      <c r="I320" s="20"/>
      <c r="J320" s="146">
        <f t="shared" si="137"/>
        <v>0</v>
      </c>
      <c r="K320" s="20"/>
      <c r="L320" s="20"/>
      <c r="M320" s="20"/>
      <c r="N320" s="120"/>
      <c r="O320" s="190"/>
      <c r="P320" s="190"/>
    </row>
    <row r="321" spans="1:235" ht="20.100000000000001" hidden="1" customHeight="1">
      <c r="A321" s="22">
        <v>443100</v>
      </c>
      <c r="B321" s="23" t="s">
        <v>260</v>
      </c>
      <c r="C321" s="24">
        <f>SUM(D321:J321)</f>
        <v>0</v>
      </c>
      <c r="D321" s="24"/>
      <c r="E321" s="24"/>
      <c r="F321" s="24"/>
      <c r="G321" s="24"/>
      <c r="H321" s="24"/>
      <c r="I321" s="24"/>
      <c r="J321" s="147"/>
      <c r="K321" s="24"/>
      <c r="L321" s="24"/>
      <c r="M321" s="24"/>
      <c r="N321" s="118"/>
      <c r="O321" s="188"/>
      <c r="P321" s="188"/>
    </row>
    <row r="322" spans="1:235" s="84" customFormat="1" ht="20.100000000000001" customHeight="1">
      <c r="A322" s="75">
        <v>444000</v>
      </c>
      <c r="B322" s="76" t="s">
        <v>360</v>
      </c>
      <c r="C322" s="77">
        <f>SUM(C323+C325)</f>
        <v>0</v>
      </c>
      <c r="D322" s="77">
        <f t="shared" ref="D322:J322" si="138">SUM(D323+D325)</f>
        <v>70000</v>
      </c>
      <c r="E322" s="77">
        <f t="shared" si="138"/>
        <v>70000</v>
      </c>
      <c r="F322" s="77">
        <f t="shared" si="138"/>
        <v>100000</v>
      </c>
      <c r="G322" s="77">
        <f t="shared" si="138"/>
        <v>0</v>
      </c>
      <c r="H322" s="77">
        <f t="shared" si="138"/>
        <v>0</v>
      </c>
      <c r="I322" s="77">
        <f t="shared" si="138"/>
        <v>0</v>
      </c>
      <c r="J322" s="159">
        <f t="shared" si="138"/>
        <v>170000</v>
      </c>
      <c r="K322" s="77">
        <f t="shared" ref="K322:P322" si="139">SUM(K323+K325)</f>
        <v>0</v>
      </c>
      <c r="L322" s="77">
        <f t="shared" si="139"/>
        <v>0</v>
      </c>
      <c r="M322" s="77">
        <f t="shared" si="139"/>
        <v>0</v>
      </c>
      <c r="N322" s="179">
        <f t="shared" si="139"/>
        <v>0</v>
      </c>
      <c r="O322" s="189">
        <f t="shared" si="139"/>
        <v>0</v>
      </c>
      <c r="P322" s="189">
        <f t="shared" si="139"/>
        <v>170000</v>
      </c>
      <c r="Q322" s="134"/>
      <c r="R322" s="134"/>
      <c r="S322" s="134"/>
      <c r="T322" s="134"/>
      <c r="U322" s="134"/>
      <c r="V322" s="134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  <c r="BV322" s="83"/>
      <c r="BW322" s="83"/>
      <c r="BX322" s="83"/>
      <c r="BY322" s="83"/>
      <c r="BZ322" s="83"/>
      <c r="CA322" s="83"/>
      <c r="CB322" s="83"/>
      <c r="CC322" s="83"/>
      <c r="CD322" s="83"/>
      <c r="CE322" s="83"/>
      <c r="CF322" s="83"/>
      <c r="CG322" s="83"/>
      <c r="CH322" s="83"/>
      <c r="CI322" s="83"/>
      <c r="CJ322" s="83"/>
      <c r="CK322" s="83"/>
      <c r="CL322" s="83"/>
      <c r="CM322" s="83"/>
      <c r="CN322" s="83"/>
      <c r="CO322" s="83"/>
      <c r="CP322" s="83"/>
      <c r="CQ322" s="83"/>
      <c r="CR322" s="83"/>
      <c r="CS322" s="83"/>
      <c r="CT322" s="83"/>
      <c r="CU322" s="83"/>
      <c r="CV322" s="83"/>
      <c r="CW322" s="83"/>
      <c r="CX322" s="83"/>
      <c r="CY322" s="83"/>
      <c r="CZ322" s="83"/>
      <c r="DA322" s="83"/>
      <c r="DB322" s="83"/>
      <c r="DC322" s="83"/>
      <c r="DD322" s="83"/>
      <c r="DE322" s="83"/>
      <c r="DF322" s="83"/>
      <c r="DG322" s="83"/>
      <c r="DH322" s="83"/>
      <c r="DI322" s="83"/>
      <c r="DJ322" s="83"/>
      <c r="DK322" s="83"/>
      <c r="DL322" s="83"/>
      <c r="DM322" s="83"/>
      <c r="DN322" s="83"/>
      <c r="DO322" s="83"/>
      <c r="DP322" s="83"/>
      <c r="DQ322" s="83"/>
      <c r="DR322" s="83"/>
      <c r="DS322" s="83"/>
      <c r="DT322" s="83"/>
      <c r="DU322" s="83"/>
      <c r="DV322" s="83"/>
      <c r="DW322" s="83"/>
      <c r="DX322" s="83"/>
      <c r="DY322" s="83"/>
      <c r="DZ322" s="83"/>
      <c r="EA322" s="83"/>
      <c r="EB322" s="83"/>
      <c r="EC322" s="83"/>
      <c r="ED322" s="83"/>
      <c r="EE322" s="83"/>
      <c r="EF322" s="83"/>
      <c r="EG322" s="83"/>
      <c r="EH322" s="83"/>
      <c r="EI322" s="83"/>
      <c r="EJ322" s="83"/>
      <c r="EK322" s="83"/>
      <c r="EL322" s="83"/>
      <c r="EM322" s="83"/>
      <c r="EN322" s="83"/>
      <c r="EO322" s="83"/>
      <c r="EP322" s="83"/>
      <c r="EQ322" s="83"/>
      <c r="ER322" s="83"/>
      <c r="ES322" s="83"/>
      <c r="ET322" s="83"/>
      <c r="EU322" s="83"/>
      <c r="EV322" s="83"/>
      <c r="EW322" s="83"/>
      <c r="EX322" s="83"/>
      <c r="EY322" s="83"/>
      <c r="EZ322" s="83"/>
      <c r="FA322" s="83"/>
      <c r="FB322" s="83"/>
      <c r="FC322" s="83"/>
      <c r="FD322" s="83"/>
      <c r="FE322" s="83"/>
      <c r="FF322" s="83"/>
      <c r="FG322" s="83"/>
      <c r="FH322" s="83"/>
      <c r="FI322" s="83"/>
      <c r="FJ322" s="83"/>
      <c r="FK322" s="83"/>
      <c r="FL322" s="83"/>
      <c r="FM322" s="83"/>
      <c r="FN322" s="83"/>
      <c r="FO322" s="83"/>
      <c r="FP322" s="83"/>
      <c r="FQ322" s="83"/>
      <c r="FR322" s="83"/>
      <c r="FS322" s="83"/>
      <c r="FT322" s="83"/>
      <c r="FU322" s="83"/>
      <c r="FV322" s="83"/>
      <c r="FW322" s="83"/>
      <c r="FX322" s="83"/>
      <c r="FY322" s="83"/>
      <c r="FZ322" s="83"/>
      <c r="GA322" s="83"/>
      <c r="GB322" s="83"/>
      <c r="GC322" s="83"/>
      <c r="GD322" s="83"/>
      <c r="GE322" s="83"/>
      <c r="GF322" s="83"/>
      <c r="GG322" s="83"/>
      <c r="GH322" s="83"/>
      <c r="GI322" s="83"/>
      <c r="GJ322" s="83"/>
      <c r="GK322" s="83"/>
      <c r="GL322" s="83"/>
      <c r="GM322" s="83"/>
      <c r="GN322" s="83"/>
      <c r="GO322" s="83"/>
      <c r="GP322" s="83"/>
      <c r="GQ322" s="83"/>
      <c r="GR322" s="83"/>
      <c r="GS322" s="83"/>
      <c r="GT322" s="83"/>
      <c r="GU322" s="83"/>
      <c r="GV322" s="83"/>
      <c r="GW322" s="83"/>
      <c r="GX322" s="83"/>
      <c r="GY322" s="83"/>
      <c r="GZ322" s="83"/>
      <c r="HA322" s="83"/>
      <c r="HB322" s="83"/>
      <c r="HC322" s="83"/>
      <c r="HD322" s="83"/>
      <c r="HE322" s="83"/>
      <c r="HF322" s="83"/>
      <c r="HG322" s="83"/>
      <c r="HH322" s="83"/>
      <c r="HI322" s="83"/>
      <c r="HJ322" s="83"/>
      <c r="HK322" s="83"/>
      <c r="HL322" s="83"/>
      <c r="HM322" s="83"/>
      <c r="HN322" s="83"/>
      <c r="HO322" s="83"/>
      <c r="HP322" s="83"/>
      <c r="HQ322" s="83"/>
      <c r="HR322" s="83"/>
      <c r="HS322" s="83"/>
      <c r="HT322" s="83"/>
      <c r="HU322" s="83"/>
      <c r="HV322" s="83"/>
      <c r="HW322" s="83"/>
      <c r="HX322" s="83"/>
      <c r="HY322" s="83"/>
      <c r="HZ322" s="83"/>
      <c r="IA322" s="83"/>
    </row>
    <row r="323" spans="1:235" ht="20.100000000000001" customHeight="1">
      <c r="A323" s="38">
        <v>444100</v>
      </c>
      <c r="B323" s="19" t="s">
        <v>261</v>
      </c>
      <c r="C323" s="20">
        <v>0</v>
      </c>
      <c r="D323" s="20">
        <v>0</v>
      </c>
      <c r="E323" s="20">
        <f>SUM(C323:D323)</f>
        <v>0</v>
      </c>
      <c r="F323" s="20">
        <v>0</v>
      </c>
      <c r="G323" s="20">
        <v>0</v>
      </c>
      <c r="H323" s="20">
        <f t="shared" ref="H323" si="140">SUM(H324)</f>
        <v>0</v>
      </c>
      <c r="I323" s="20">
        <v>0</v>
      </c>
      <c r="J323" s="146">
        <f t="shared" ref="J323:J325" si="141">SUM(E323:I323)</f>
        <v>0</v>
      </c>
      <c r="K323" s="20">
        <v>0</v>
      </c>
      <c r="L323" s="20">
        <v>0</v>
      </c>
      <c r="M323" s="20">
        <v>0</v>
      </c>
      <c r="N323" s="120">
        <v>0</v>
      </c>
      <c r="O323" s="187">
        <f>SUM(K323:N323)</f>
        <v>0</v>
      </c>
      <c r="P323" s="182">
        <f t="shared" ref="P323:P325" si="142">SUM(J323+O323)</f>
        <v>0</v>
      </c>
    </row>
    <row r="324" spans="1:235" ht="20.100000000000001" hidden="1" customHeight="1">
      <c r="A324" s="22">
        <v>444110</v>
      </c>
      <c r="B324" s="23" t="s">
        <v>261</v>
      </c>
      <c r="C324" s="24">
        <f ca="1">SUM(D324:J324)</f>
        <v>0</v>
      </c>
      <c r="D324" s="24">
        <v>0</v>
      </c>
      <c r="E324" s="20">
        <f t="shared" ref="E324:E325" ca="1" si="143">SUM(C324:D324)</f>
        <v>5585000</v>
      </c>
      <c r="F324" s="24">
        <v>0</v>
      </c>
      <c r="G324" s="24">
        <v>0</v>
      </c>
      <c r="H324" s="24">
        <v>0</v>
      </c>
      <c r="I324" s="24">
        <v>0</v>
      </c>
      <c r="J324" s="146">
        <f t="shared" ca="1" si="141"/>
        <v>22997000</v>
      </c>
      <c r="K324" s="24">
        <v>0</v>
      </c>
      <c r="L324" s="24">
        <v>0</v>
      </c>
      <c r="M324" s="24">
        <v>0</v>
      </c>
      <c r="N324" s="118">
        <v>0</v>
      </c>
      <c r="O324" s="190">
        <v>0</v>
      </c>
      <c r="P324" s="182">
        <f t="shared" ca="1" si="142"/>
        <v>3100000</v>
      </c>
    </row>
    <row r="325" spans="1:235" ht="20.100000000000001" customHeight="1">
      <c r="A325" s="38">
        <v>444200</v>
      </c>
      <c r="B325" s="19" t="s">
        <v>262</v>
      </c>
      <c r="C325" s="20">
        <v>0</v>
      </c>
      <c r="D325" s="20">
        <v>70000</v>
      </c>
      <c r="E325" s="20">
        <f t="shared" si="143"/>
        <v>70000</v>
      </c>
      <c r="F325" s="20">
        <v>100000</v>
      </c>
      <c r="G325" s="20"/>
      <c r="H325" s="20">
        <f t="shared" ref="H325" si="144">SUM(H326:H327)</f>
        <v>0</v>
      </c>
      <c r="I325" s="20"/>
      <c r="J325" s="146">
        <f t="shared" si="141"/>
        <v>170000</v>
      </c>
      <c r="K325" s="20"/>
      <c r="L325" s="20"/>
      <c r="M325" s="20"/>
      <c r="N325" s="120"/>
      <c r="O325" s="187">
        <f>SUM(K325:N325)</f>
        <v>0</v>
      </c>
      <c r="P325" s="182">
        <f t="shared" si="142"/>
        <v>170000</v>
      </c>
    </row>
    <row r="326" spans="1:235" ht="20.100000000000001" hidden="1" customHeight="1">
      <c r="A326" s="22">
        <v>444211</v>
      </c>
      <c r="B326" s="23" t="s">
        <v>262</v>
      </c>
      <c r="C326" s="24">
        <v>0</v>
      </c>
      <c r="D326" s="24">
        <v>0</v>
      </c>
      <c r="E326" s="24">
        <v>0</v>
      </c>
      <c r="F326" s="24">
        <v>225000</v>
      </c>
      <c r="G326" s="24">
        <v>0</v>
      </c>
      <c r="H326" s="24">
        <v>0</v>
      </c>
      <c r="I326" s="24">
        <v>0</v>
      </c>
      <c r="J326" s="158">
        <f t="shared" ref="J326:J327" si="145">SUM(E326:I326)</f>
        <v>225000</v>
      </c>
      <c r="K326" s="24">
        <v>0</v>
      </c>
      <c r="L326" s="24">
        <v>0</v>
      </c>
      <c r="M326" s="24">
        <v>0</v>
      </c>
      <c r="N326" s="118">
        <v>0</v>
      </c>
      <c r="O326" s="188">
        <v>0</v>
      </c>
      <c r="P326" s="188">
        <v>0</v>
      </c>
    </row>
    <row r="327" spans="1:235" ht="20.100000000000001" hidden="1" customHeight="1">
      <c r="A327" s="22">
        <v>444212</v>
      </c>
      <c r="B327" s="23" t="s">
        <v>263</v>
      </c>
      <c r="C327" s="24">
        <f>SUM(D327:J327)</f>
        <v>0</v>
      </c>
      <c r="D327" s="24">
        <v>0</v>
      </c>
      <c r="E327" s="24">
        <v>0</v>
      </c>
      <c r="F327" s="24">
        <v>0</v>
      </c>
      <c r="G327" s="24">
        <v>0</v>
      </c>
      <c r="H327" s="24">
        <v>0</v>
      </c>
      <c r="I327" s="24">
        <v>0</v>
      </c>
      <c r="J327" s="158">
        <f t="shared" si="145"/>
        <v>0</v>
      </c>
      <c r="K327" s="24">
        <v>0</v>
      </c>
      <c r="L327" s="24">
        <v>0</v>
      </c>
      <c r="M327" s="24">
        <v>0</v>
      </c>
      <c r="N327" s="118">
        <v>0</v>
      </c>
      <c r="O327" s="188">
        <v>0</v>
      </c>
      <c r="P327" s="188">
        <v>0</v>
      </c>
    </row>
    <row r="328" spans="1:235" ht="20.100000000000001" hidden="1" customHeight="1">
      <c r="A328" s="22">
        <v>444300</v>
      </c>
      <c r="B328" s="23" t="s">
        <v>264</v>
      </c>
      <c r="C328" s="24">
        <f>SUM(D328:J328)</f>
        <v>0</v>
      </c>
      <c r="D328" s="24"/>
      <c r="E328" s="24"/>
      <c r="F328" s="24"/>
      <c r="G328" s="24"/>
      <c r="H328" s="24"/>
      <c r="I328" s="24"/>
      <c r="J328" s="147"/>
      <c r="K328" s="24"/>
      <c r="L328" s="24"/>
      <c r="M328" s="24"/>
      <c r="N328" s="118"/>
      <c r="O328" s="188"/>
      <c r="P328" s="188"/>
    </row>
    <row r="329" spans="1:235" ht="20.100000000000001" hidden="1" customHeight="1">
      <c r="A329" s="21">
        <v>450000</v>
      </c>
      <c r="B329" s="19" t="s">
        <v>265</v>
      </c>
      <c r="C329" s="20">
        <f t="shared" ref="C329:J329" si="146">SUM(C330+C333+C336+C339)</f>
        <v>0</v>
      </c>
      <c r="D329" s="20">
        <f t="shared" si="146"/>
        <v>0</v>
      </c>
      <c r="E329" s="20">
        <f t="shared" si="146"/>
        <v>0</v>
      </c>
      <c r="F329" s="20">
        <f t="shared" si="146"/>
        <v>0</v>
      </c>
      <c r="G329" s="20">
        <f t="shared" si="146"/>
        <v>0</v>
      </c>
      <c r="H329" s="20">
        <f t="shared" si="146"/>
        <v>0</v>
      </c>
      <c r="I329" s="20"/>
      <c r="J329" s="146">
        <f t="shared" si="146"/>
        <v>0</v>
      </c>
      <c r="K329" s="20"/>
      <c r="L329" s="20"/>
      <c r="M329" s="20"/>
      <c r="N329" s="120"/>
      <c r="O329" s="190"/>
      <c r="P329" s="190"/>
    </row>
    <row r="330" spans="1:235" ht="39.950000000000003" hidden="1" customHeight="1">
      <c r="A330" s="21">
        <v>451000</v>
      </c>
      <c r="B330" s="19" t="s">
        <v>266</v>
      </c>
      <c r="C330" s="20">
        <f t="shared" ref="C330:H330" si="147">SUM(C331:C332)</f>
        <v>0</v>
      </c>
      <c r="D330" s="20">
        <f t="shared" si="147"/>
        <v>0</v>
      </c>
      <c r="E330" s="20">
        <f t="shared" si="147"/>
        <v>0</v>
      </c>
      <c r="F330" s="20">
        <f t="shared" si="147"/>
        <v>0</v>
      </c>
      <c r="G330" s="20">
        <f t="shared" si="147"/>
        <v>0</v>
      </c>
      <c r="H330" s="20">
        <f t="shared" si="147"/>
        <v>0</v>
      </c>
      <c r="I330" s="20"/>
      <c r="J330" s="146">
        <f t="shared" ref="J330" si="148">SUM(J331:J332)</f>
        <v>0</v>
      </c>
      <c r="K330" s="20"/>
      <c r="L330" s="20"/>
      <c r="M330" s="20"/>
      <c r="N330" s="120"/>
      <c r="O330" s="190"/>
      <c r="P330" s="190"/>
    </row>
    <row r="331" spans="1:235" ht="20.100000000000001" hidden="1" customHeight="1">
      <c r="A331" s="22">
        <v>451100</v>
      </c>
      <c r="B331" s="23" t="s">
        <v>267</v>
      </c>
      <c r="C331" s="24">
        <f>SUM(D331:J331)</f>
        <v>0</v>
      </c>
      <c r="D331" s="24"/>
      <c r="E331" s="24"/>
      <c r="F331" s="24"/>
      <c r="G331" s="24"/>
      <c r="H331" s="24"/>
      <c r="I331" s="24"/>
      <c r="J331" s="147"/>
      <c r="K331" s="24"/>
      <c r="L331" s="24"/>
      <c r="M331" s="24"/>
      <c r="N331" s="118"/>
      <c r="O331" s="188"/>
      <c r="P331" s="188"/>
    </row>
    <row r="332" spans="1:235" ht="20.100000000000001" hidden="1" customHeight="1">
      <c r="A332" s="22">
        <v>451200</v>
      </c>
      <c r="B332" s="23" t="s">
        <v>268</v>
      </c>
      <c r="C332" s="24">
        <f>SUM(D332:J332)</f>
        <v>0</v>
      </c>
      <c r="D332" s="24"/>
      <c r="E332" s="24"/>
      <c r="F332" s="24"/>
      <c r="G332" s="24"/>
      <c r="H332" s="24"/>
      <c r="I332" s="24"/>
      <c r="J332" s="147"/>
      <c r="K332" s="24"/>
      <c r="L332" s="24"/>
      <c r="M332" s="24"/>
      <c r="N332" s="118"/>
      <c r="O332" s="188"/>
      <c r="P332" s="188"/>
    </row>
    <row r="333" spans="1:235" ht="39.950000000000003" hidden="1" customHeight="1">
      <c r="A333" s="21">
        <v>452000</v>
      </c>
      <c r="B333" s="19" t="s">
        <v>269</v>
      </c>
      <c r="C333" s="20">
        <f t="shared" ref="C333:J333" si="149">SUM(C334:C335)</f>
        <v>0</v>
      </c>
      <c r="D333" s="20">
        <f t="shared" si="149"/>
        <v>0</v>
      </c>
      <c r="E333" s="20">
        <f t="shared" si="149"/>
        <v>0</v>
      </c>
      <c r="F333" s="20">
        <f t="shared" si="149"/>
        <v>0</v>
      </c>
      <c r="G333" s="20">
        <f t="shared" si="149"/>
        <v>0</v>
      </c>
      <c r="H333" s="20">
        <f t="shared" si="149"/>
        <v>0</v>
      </c>
      <c r="I333" s="20"/>
      <c r="J333" s="146">
        <f t="shared" si="149"/>
        <v>0</v>
      </c>
      <c r="K333" s="20"/>
      <c r="L333" s="20"/>
      <c r="M333" s="20"/>
      <c r="N333" s="120"/>
      <c r="O333" s="190"/>
      <c r="P333" s="190"/>
    </row>
    <row r="334" spans="1:235" ht="20.100000000000001" hidden="1" customHeight="1">
      <c r="A334" s="22">
        <v>452100</v>
      </c>
      <c r="B334" s="23" t="s">
        <v>270</v>
      </c>
      <c r="C334" s="24">
        <f>SUM(D334:J334)</f>
        <v>0</v>
      </c>
      <c r="D334" s="24"/>
      <c r="E334" s="24"/>
      <c r="F334" s="24"/>
      <c r="G334" s="24"/>
      <c r="H334" s="24"/>
      <c r="I334" s="24"/>
      <c r="J334" s="147"/>
      <c r="K334" s="24"/>
      <c r="L334" s="24"/>
      <c r="M334" s="24"/>
      <c r="N334" s="118"/>
      <c r="O334" s="188"/>
      <c r="P334" s="188"/>
    </row>
    <row r="335" spans="1:235" ht="20.100000000000001" hidden="1" customHeight="1">
      <c r="A335" s="22">
        <v>452200</v>
      </c>
      <c r="B335" s="23" t="s">
        <v>271</v>
      </c>
      <c r="C335" s="24">
        <f>SUM(D335:J335)</f>
        <v>0</v>
      </c>
      <c r="D335" s="24"/>
      <c r="E335" s="24"/>
      <c r="F335" s="24"/>
      <c r="G335" s="24"/>
      <c r="H335" s="24"/>
      <c r="I335" s="24"/>
      <c r="J335" s="147"/>
      <c r="K335" s="24"/>
      <c r="L335" s="24"/>
      <c r="M335" s="24"/>
      <c r="N335" s="118"/>
      <c r="O335" s="188"/>
      <c r="P335" s="188"/>
    </row>
    <row r="336" spans="1:235" ht="20.100000000000001" hidden="1" customHeight="1">
      <c r="A336" s="21">
        <v>453000</v>
      </c>
      <c r="B336" s="19" t="s">
        <v>272</v>
      </c>
      <c r="C336" s="20">
        <f t="shared" ref="C336:J336" si="150">SUM(C337:C338)</f>
        <v>0</v>
      </c>
      <c r="D336" s="20">
        <f t="shared" si="150"/>
        <v>0</v>
      </c>
      <c r="E336" s="20">
        <f t="shared" si="150"/>
        <v>0</v>
      </c>
      <c r="F336" s="20">
        <f t="shared" si="150"/>
        <v>0</v>
      </c>
      <c r="G336" s="20">
        <f t="shared" si="150"/>
        <v>0</v>
      </c>
      <c r="H336" s="20">
        <f t="shared" si="150"/>
        <v>0</v>
      </c>
      <c r="I336" s="20"/>
      <c r="J336" s="146">
        <f t="shared" si="150"/>
        <v>0</v>
      </c>
      <c r="K336" s="20"/>
      <c r="L336" s="20"/>
      <c r="M336" s="20"/>
      <c r="N336" s="120"/>
      <c r="O336" s="190"/>
      <c r="P336" s="190"/>
    </row>
    <row r="337" spans="1:16" ht="20.100000000000001" hidden="1" customHeight="1">
      <c r="A337" s="22">
        <v>453100</v>
      </c>
      <c r="B337" s="23" t="s">
        <v>273</v>
      </c>
      <c r="C337" s="24">
        <f>SUM(D337:J337)</f>
        <v>0</v>
      </c>
      <c r="D337" s="24"/>
      <c r="E337" s="24"/>
      <c r="F337" s="24"/>
      <c r="G337" s="24"/>
      <c r="H337" s="24"/>
      <c r="I337" s="24"/>
      <c r="J337" s="147"/>
      <c r="K337" s="24"/>
      <c r="L337" s="24"/>
      <c r="M337" s="24"/>
      <c r="N337" s="118"/>
      <c r="O337" s="188"/>
      <c r="P337" s="188"/>
    </row>
    <row r="338" spans="1:16" ht="20.100000000000001" hidden="1" customHeight="1">
      <c r="A338" s="22">
        <v>453200</v>
      </c>
      <c r="B338" s="23" t="s">
        <v>274</v>
      </c>
      <c r="C338" s="24">
        <f>SUM(D338:J338)</f>
        <v>0</v>
      </c>
      <c r="D338" s="24"/>
      <c r="E338" s="24"/>
      <c r="F338" s="24"/>
      <c r="G338" s="24"/>
      <c r="H338" s="24"/>
      <c r="I338" s="24"/>
      <c r="J338" s="147"/>
      <c r="K338" s="24"/>
      <c r="L338" s="24"/>
      <c r="M338" s="24"/>
      <c r="N338" s="118"/>
      <c r="O338" s="188"/>
      <c r="P338" s="188"/>
    </row>
    <row r="339" spans="1:16" ht="20.100000000000001" hidden="1" customHeight="1">
      <c r="A339" s="21">
        <v>454000</v>
      </c>
      <c r="B339" s="19" t="s">
        <v>275</v>
      </c>
      <c r="C339" s="20">
        <f t="shared" ref="C339:J339" si="151">SUM(C340:C341)</f>
        <v>0</v>
      </c>
      <c r="D339" s="20">
        <f t="shared" si="151"/>
        <v>0</v>
      </c>
      <c r="E339" s="20">
        <f t="shared" si="151"/>
        <v>0</v>
      </c>
      <c r="F339" s="20">
        <f t="shared" si="151"/>
        <v>0</v>
      </c>
      <c r="G339" s="20">
        <f t="shared" si="151"/>
        <v>0</v>
      </c>
      <c r="H339" s="20">
        <f t="shared" si="151"/>
        <v>0</v>
      </c>
      <c r="I339" s="20"/>
      <c r="J339" s="146">
        <f t="shared" si="151"/>
        <v>0</v>
      </c>
      <c r="K339" s="20"/>
      <c r="L339" s="20"/>
      <c r="M339" s="20"/>
      <c r="N339" s="120"/>
      <c r="O339" s="190"/>
      <c r="P339" s="190"/>
    </row>
    <row r="340" spans="1:16" ht="20.100000000000001" hidden="1" customHeight="1">
      <c r="A340" s="22">
        <v>454100</v>
      </c>
      <c r="B340" s="23" t="s">
        <v>276</v>
      </c>
      <c r="C340" s="24">
        <f>SUM(D340:J340)</f>
        <v>0</v>
      </c>
      <c r="D340" s="24"/>
      <c r="E340" s="24"/>
      <c r="F340" s="24"/>
      <c r="G340" s="24"/>
      <c r="H340" s="24"/>
      <c r="I340" s="24"/>
      <c r="J340" s="147"/>
      <c r="K340" s="24"/>
      <c r="L340" s="24"/>
      <c r="M340" s="24"/>
      <c r="N340" s="118"/>
      <c r="O340" s="188"/>
      <c r="P340" s="188"/>
    </row>
    <row r="341" spans="1:16" ht="20.100000000000001" hidden="1" customHeight="1">
      <c r="A341" s="22">
        <v>454200</v>
      </c>
      <c r="B341" s="23" t="s">
        <v>277</v>
      </c>
      <c r="C341" s="24">
        <f>SUM(D341:J341)</f>
        <v>0</v>
      </c>
      <c r="D341" s="24"/>
      <c r="E341" s="24"/>
      <c r="F341" s="24"/>
      <c r="G341" s="24"/>
      <c r="H341" s="24"/>
      <c r="I341" s="24"/>
      <c r="J341" s="147"/>
      <c r="K341" s="24"/>
      <c r="L341" s="24"/>
      <c r="M341" s="24"/>
      <c r="N341" s="118"/>
      <c r="O341" s="188"/>
      <c r="P341" s="188"/>
    </row>
    <row r="342" spans="1:16" ht="15.75" hidden="1" customHeight="1">
      <c r="A342" s="25" t="s">
        <v>3</v>
      </c>
      <c r="B342" s="39" t="s">
        <v>15</v>
      </c>
      <c r="C342" s="29">
        <v>4</v>
      </c>
      <c r="D342" s="29">
        <v>5</v>
      </c>
      <c r="E342" s="29">
        <v>6</v>
      </c>
      <c r="F342" s="29">
        <v>7</v>
      </c>
      <c r="G342" s="29">
        <v>8</v>
      </c>
      <c r="H342" s="29">
        <v>9</v>
      </c>
      <c r="I342" s="29"/>
      <c r="J342" s="149">
        <v>9</v>
      </c>
      <c r="K342" s="29"/>
      <c r="L342" s="29"/>
      <c r="M342" s="29"/>
      <c r="N342" s="169"/>
      <c r="O342" s="191"/>
      <c r="P342" s="191"/>
    </row>
    <row r="343" spans="1:16" ht="20.100000000000001" hidden="1" customHeight="1">
      <c r="A343" s="21">
        <v>461000</v>
      </c>
      <c r="B343" s="19" t="s">
        <v>278</v>
      </c>
      <c r="C343" s="20">
        <f t="shared" ref="C343:J343" si="152">SUM(C344:C345)</f>
        <v>0</v>
      </c>
      <c r="D343" s="20">
        <f t="shared" si="152"/>
        <v>0</v>
      </c>
      <c r="E343" s="20">
        <f t="shared" si="152"/>
        <v>0</v>
      </c>
      <c r="F343" s="20">
        <f t="shared" si="152"/>
        <v>0</v>
      </c>
      <c r="G343" s="20">
        <f t="shared" si="152"/>
        <v>0</v>
      </c>
      <c r="H343" s="20">
        <f t="shared" si="152"/>
        <v>0</v>
      </c>
      <c r="I343" s="20"/>
      <c r="J343" s="146">
        <f t="shared" si="152"/>
        <v>0</v>
      </c>
      <c r="K343" s="20"/>
      <c r="L343" s="20"/>
      <c r="M343" s="20"/>
      <c r="N343" s="120"/>
      <c r="O343" s="190"/>
      <c r="P343" s="190"/>
    </row>
    <row r="344" spans="1:16" ht="20.100000000000001" hidden="1" customHeight="1">
      <c r="A344" s="22">
        <v>461100</v>
      </c>
      <c r="B344" s="23" t="s">
        <v>279</v>
      </c>
      <c r="C344" s="24">
        <f>SUM(D344:J344)</f>
        <v>0</v>
      </c>
      <c r="D344" s="24"/>
      <c r="E344" s="24"/>
      <c r="F344" s="24"/>
      <c r="G344" s="24"/>
      <c r="H344" s="24"/>
      <c r="I344" s="24"/>
      <c r="J344" s="147"/>
      <c r="K344" s="24"/>
      <c r="L344" s="24"/>
      <c r="M344" s="24"/>
      <c r="N344" s="118"/>
      <c r="O344" s="188"/>
      <c r="P344" s="188"/>
    </row>
    <row r="345" spans="1:16" ht="20.100000000000001" hidden="1" customHeight="1">
      <c r="A345" s="22">
        <v>461200</v>
      </c>
      <c r="B345" s="23" t="s">
        <v>280</v>
      </c>
      <c r="C345" s="24">
        <f>SUM(D345:J345)</f>
        <v>0</v>
      </c>
      <c r="D345" s="24"/>
      <c r="E345" s="24"/>
      <c r="F345" s="24"/>
      <c r="G345" s="24"/>
      <c r="H345" s="24"/>
      <c r="I345" s="24"/>
      <c r="J345" s="147"/>
      <c r="K345" s="24"/>
      <c r="L345" s="24"/>
      <c r="M345" s="24"/>
      <c r="N345" s="118"/>
      <c r="O345" s="188"/>
      <c r="P345" s="188"/>
    </row>
    <row r="346" spans="1:16" ht="20.100000000000001" hidden="1" customHeight="1">
      <c r="A346" s="21">
        <v>462000</v>
      </c>
      <c r="B346" s="19" t="s">
        <v>281</v>
      </c>
      <c r="C346" s="20">
        <f t="shared" ref="C346:J346" si="153">SUM(C347:C348)</f>
        <v>0</v>
      </c>
      <c r="D346" s="20">
        <f t="shared" si="153"/>
        <v>0</v>
      </c>
      <c r="E346" s="20">
        <f t="shared" si="153"/>
        <v>0</v>
      </c>
      <c r="F346" s="20">
        <f t="shared" si="153"/>
        <v>0</v>
      </c>
      <c r="G346" s="20">
        <f t="shared" si="153"/>
        <v>0</v>
      </c>
      <c r="H346" s="20">
        <f t="shared" si="153"/>
        <v>0</v>
      </c>
      <c r="I346" s="20"/>
      <c r="J346" s="146">
        <f t="shared" si="153"/>
        <v>0</v>
      </c>
      <c r="K346" s="20"/>
      <c r="L346" s="20"/>
      <c r="M346" s="20"/>
      <c r="N346" s="120"/>
      <c r="O346" s="190"/>
      <c r="P346" s="190"/>
    </row>
    <row r="347" spans="1:16" ht="20.100000000000001" hidden="1" customHeight="1">
      <c r="A347" s="22">
        <v>462100</v>
      </c>
      <c r="B347" s="23" t="s">
        <v>282</v>
      </c>
      <c r="C347" s="24">
        <f>SUM(D347:J347)</f>
        <v>0</v>
      </c>
      <c r="D347" s="24"/>
      <c r="E347" s="24"/>
      <c r="F347" s="24"/>
      <c r="G347" s="24"/>
      <c r="H347" s="24"/>
      <c r="I347" s="24"/>
      <c r="J347" s="147"/>
      <c r="K347" s="24"/>
      <c r="L347" s="24"/>
      <c r="M347" s="24"/>
      <c r="N347" s="118"/>
      <c r="O347" s="188"/>
      <c r="P347" s="188"/>
    </row>
    <row r="348" spans="1:16" ht="20.100000000000001" hidden="1" customHeight="1">
      <c r="A348" s="22">
        <v>462200</v>
      </c>
      <c r="B348" s="23" t="s">
        <v>283</v>
      </c>
      <c r="C348" s="24">
        <f>SUM(D348:J348)</f>
        <v>0</v>
      </c>
      <c r="D348" s="24"/>
      <c r="E348" s="24"/>
      <c r="F348" s="24"/>
      <c r="G348" s="24"/>
      <c r="H348" s="24"/>
      <c r="I348" s="24"/>
      <c r="J348" s="147"/>
      <c r="K348" s="24"/>
      <c r="L348" s="24"/>
      <c r="M348" s="24"/>
      <c r="N348" s="118"/>
      <c r="O348" s="188"/>
      <c r="P348" s="188"/>
    </row>
    <row r="349" spans="1:16" ht="20.100000000000001" hidden="1" customHeight="1">
      <c r="A349" s="21">
        <v>463000</v>
      </c>
      <c r="B349" s="19" t="s">
        <v>284</v>
      </c>
      <c r="C349" s="20">
        <f t="shared" ref="C349:J349" si="154">SUM(C350:C351)</f>
        <v>0</v>
      </c>
      <c r="D349" s="20">
        <f t="shared" si="154"/>
        <v>0</v>
      </c>
      <c r="E349" s="20">
        <f t="shared" si="154"/>
        <v>0</v>
      </c>
      <c r="F349" s="20">
        <f t="shared" si="154"/>
        <v>0</v>
      </c>
      <c r="G349" s="20">
        <f t="shared" si="154"/>
        <v>0</v>
      </c>
      <c r="H349" s="20">
        <f t="shared" si="154"/>
        <v>0</v>
      </c>
      <c r="I349" s="20"/>
      <c r="J349" s="146">
        <f t="shared" si="154"/>
        <v>0</v>
      </c>
      <c r="K349" s="20"/>
      <c r="L349" s="20"/>
      <c r="M349" s="20"/>
      <c r="N349" s="120"/>
      <c r="O349" s="190"/>
      <c r="P349" s="190"/>
    </row>
    <row r="350" spans="1:16" ht="20.100000000000001" hidden="1" customHeight="1">
      <c r="A350" s="22">
        <v>463100</v>
      </c>
      <c r="B350" s="23" t="s">
        <v>285</v>
      </c>
      <c r="C350" s="24">
        <f>SUM(D350:J350)</f>
        <v>0</v>
      </c>
      <c r="D350" s="24"/>
      <c r="E350" s="24"/>
      <c r="F350" s="24"/>
      <c r="G350" s="24"/>
      <c r="H350" s="24"/>
      <c r="I350" s="24"/>
      <c r="J350" s="147"/>
      <c r="K350" s="24"/>
      <c r="L350" s="24"/>
      <c r="M350" s="24"/>
      <c r="N350" s="118"/>
      <c r="O350" s="188"/>
      <c r="P350" s="188"/>
    </row>
    <row r="351" spans="1:16" ht="20.100000000000001" hidden="1" customHeight="1">
      <c r="A351" s="22">
        <v>463200</v>
      </c>
      <c r="B351" s="23" t="s">
        <v>286</v>
      </c>
      <c r="C351" s="24">
        <f>SUM(D351:J351)</f>
        <v>0</v>
      </c>
      <c r="D351" s="24"/>
      <c r="E351" s="24"/>
      <c r="F351" s="24"/>
      <c r="G351" s="24"/>
      <c r="H351" s="24"/>
      <c r="I351" s="24"/>
      <c r="J351" s="147"/>
      <c r="K351" s="24"/>
      <c r="L351" s="24"/>
      <c r="M351" s="24"/>
      <c r="N351" s="118"/>
      <c r="O351" s="188"/>
      <c r="P351" s="188"/>
    </row>
    <row r="352" spans="1:16" ht="39.950000000000003" hidden="1" customHeight="1">
      <c r="A352" s="21">
        <v>464000</v>
      </c>
      <c r="B352" s="19" t="s">
        <v>287</v>
      </c>
      <c r="C352" s="20">
        <f t="shared" ref="C352:J352" si="155">SUM(C353:C354)</f>
        <v>0</v>
      </c>
      <c r="D352" s="20">
        <f t="shared" si="155"/>
        <v>0</v>
      </c>
      <c r="E352" s="20">
        <f t="shared" si="155"/>
        <v>0</v>
      </c>
      <c r="F352" s="20">
        <f t="shared" si="155"/>
        <v>0</v>
      </c>
      <c r="G352" s="20">
        <f t="shared" si="155"/>
        <v>0</v>
      </c>
      <c r="H352" s="20">
        <f t="shared" si="155"/>
        <v>0</v>
      </c>
      <c r="I352" s="20"/>
      <c r="J352" s="146">
        <f t="shared" si="155"/>
        <v>0</v>
      </c>
      <c r="K352" s="20"/>
      <c r="L352" s="20"/>
      <c r="M352" s="20"/>
      <c r="N352" s="120"/>
      <c r="O352" s="190"/>
      <c r="P352" s="190"/>
    </row>
    <row r="353" spans="1:235" ht="20.100000000000001" hidden="1" customHeight="1">
      <c r="A353" s="22">
        <v>464100</v>
      </c>
      <c r="B353" s="23" t="s">
        <v>288</v>
      </c>
      <c r="C353" s="24">
        <f>SUM(D353:J353)</f>
        <v>0</v>
      </c>
      <c r="D353" s="24"/>
      <c r="E353" s="24"/>
      <c r="F353" s="24"/>
      <c r="G353" s="24"/>
      <c r="H353" s="24"/>
      <c r="I353" s="24"/>
      <c r="J353" s="147"/>
      <c r="K353" s="24"/>
      <c r="L353" s="24"/>
      <c r="M353" s="24"/>
      <c r="N353" s="118"/>
      <c r="O353" s="188"/>
      <c r="P353" s="188"/>
    </row>
    <row r="354" spans="1:235" ht="20.100000000000001" hidden="1" customHeight="1">
      <c r="A354" s="22">
        <v>464200</v>
      </c>
      <c r="B354" s="23" t="s">
        <v>289</v>
      </c>
      <c r="C354" s="24">
        <f>SUM(D354:J354)</f>
        <v>0</v>
      </c>
      <c r="D354" s="24"/>
      <c r="E354" s="24"/>
      <c r="F354" s="24"/>
      <c r="G354" s="24"/>
      <c r="H354" s="24"/>
      <c r="I354" s="24"/>
      <c r="J354" s="147"/>
      <c r="K354" s="24"/>
      <c r="L354" s="24"/>
      <c r="M354" s="24"/>
      <c r="N354" s="118"/>
      <c r="O354" s="188"/>
      <c r="P354" s="188"/>
    </row>
    <row r="355" spans="1:235" s="84" customFormat="1" ht="20.100000000000001" customHeight="1">
      <c r="A355" s="75">
        <v>465000</v>
      </c>
      <c r="B355" s="76" t="s">
        <v>361</v>
      </c>
      <c r="C355" s="77">
        <f>SUM(C356)</f>
        <v>3950000</v>
      </c>
      <c r="D355" s="77">
        <f t="shared" ref="D355:P355" si="156">SUM(D356)</f>
        <v>0</v>
      </c>
      <c r="E355" s="77">
        <f t="shared" si="156"/>
        <v>3950000</v>
      </c>
      <c r="F355" s="77">
        <f t="shared" si="156"/>
        <v>0</v>
      </c>
      <c r="G355" s="77">
        <f t="shared" si="156"/>
        <v>0</v>
      </c>
      <c r="H355" s="77">
        <f t="shared" si="156"/>
        <v>0</v>
      </c>
      <c r="I355" s="77">
        <f t="shared" si="156"/>
        <v>0</v>
      </c>
      <c r="J355" s="159">
        <f t="shared" si="156"/>
        <v>3950000</v>
      </c>
      <c r="K355" s="77">
        <f t="shared" si="156"/>
        <v>299478</v>
      </c>
      <c r="L355" s="77">
        <f t="shared" si="156"/>
        <v>0</v>
      </c>
      <c r="M355" s="77">
        <f t="shared" si="156"/>
        <v>0</v>
      </c>
      <c r="N355" s="179">
        <f t="shared" si="156"/>
        <v>0</v>
      </c>
      <c r="O355" s="189">
        <f t="shared" si="156"/>
        <v>299478</v>
      </c>
      <c r="P355" s="189">
        <f t="shared" si="156"/>
        <v>4249478</v>
      </c>
      <c r="Q355" s="134"/>
      <c r="R355" s="134"/>
      <c r="S355" s="134"/>
      <c r="T355" s="134"/>
      <c r="U355" s="134"/>
      <c r="V355" s="134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  <c r="BV355" s="83"/>
      <c r="BW355" s="83"/>
      <c r="BX355" s="83"/>
      <c r="BY355" s="83"/>
      <c r="BZ355" s="83"/>
      <c r="CA355" s="83"/>
      <c r="CB355" s="83"/>
      <c r="CC355" s="83"/>
      <c r="CD355" s="83"/>
      <c r="CE355" s="83"/>
      <c r="CF355" s="83"/>
      <c r="CG355" s="83"/>
      <c r="CH355" s="83"/>
      <c r="CI355" s="83"/>
      <c r="CJ355" s="83"/>
      <c r="CK355" s="83"/>
      <c r="CL355" s="83"/>
      <c r="CM355" s="83"/>
      <c r="CN355" s="83"/>
      <c r="CO355" s="83"/>
      <c r="CP355" s="83"/>
      <c r="CQ355" s="83"/>
      <c r="CR355" s="83"/>
      <c r="CS355" s="83"/>
      <c r="CT355" s="83"/>
      <c r="CU355" s="83"/>
      <c r="CV355" s="83"/>
      <c r="CW355" s="83"/>
      <c r="CX355" s="83"/>
      <c r="CY355" s="83"/>
      <c r="CZ355" s="83"/>
      <c r="DA355" s="83"/>
      <c r="DB355" s="83"/>
      <c r="DC355" s="83"/>
      <c r="DD355" s="83"/>
      <c r="DE355" s="83"/>
      <c r="DF355" s="83"/>
      <c r="DG355" s="83"/>
      <c r="DH355" s="83"/>
      <c r="DI355" s="83"/>
      <c r="DJ355" s="83"/>
      <c r="DK355" s="83"/>
      <c r="DL355" s="83"/>
      <c r="DM355" s="83"/>
      <c r="DN355" s="83"/>
      <c r="DO355" s="83"/>
      <c r="DP355" s="83"/>
      <c r="DQ355" s="83"/>
      <c r="DR355" s="83"/>
      <c r="DS355" s="83"/>
      <c r="DT355" s="83"/>
      <c r="DU355" s="83"/>
      <c r="DV355" s="83"/>
      <c r="DW355" s="83"/>
      <c r="DX355" s="83"/>
      <c r="DY355" s="83"/>
      <c r="DZ355" s="83"/>
      <c r="EA355" s="83"/>
      <c r="EB355" s="83"/>
      <c r="EC355" s="83"/>
      <c r="ED355" s="83"/>
      <c r="EE355" s="83"/>
      <c r="EF355" s="83"/>
      <c r="EG355" s="83"/>
      <c r="EH355" s="83"/>
      <c r="EI355" s="83"/>
      <c r="EJ355" s="83"/>
      <c r="EK355" s="83"/>
      <c r="EL355" s="83"/>
      <c r="EM355" s="83"/>
      <c r="EN355" s="83"/>
      <c r="EO355" s="83"/>
      <c r="EP355" s="83"/>
      <c r="EQ355" s="83"/>
      <c r="ER355" s="83"/>
      <c r="ES355" s="83"/>
      <c r="ET355" s="83"/>
      <c r="EU355" s="83"/>
      <c r="EV355" s="83"/>
      <c r="EW355" s="83"/>
      <c r="EX355" s="83"/>
      <c r="EY355" s="83"/>
      <c r="EZ355" s="83"/>
      <c r="FA355" s="83"/>
      <c r="FB355" s="83"/>
      <c r="FC355" s="83"/>
      <c r="FD355" s="83"/>
      <c r="FE355" s="83"/>
      <c r="FF355" s="83"/>
      <c r="FG355" s="83"/>
      <c r="FH355" s="83"/>
      <c r="FI355" s="83"/>
      <c r="FJ355" s="83"/>
      <c r="FK355" s="83"/>
      <c r="FL355" s="83"/>
      <c r="FM355" s="83"/>
      <c r="FN355" s="83"/>
      <c r="FO355" s="83"/>
      <c r="FP355" s="83"/>
      <c r="FQ355" s="83"/>
      <c r="FR355" s="83"/>
      <c r="FS355" s="83"/>
      <c r="FT355" s="83"/>
      <c r="FU355" s="83"/>
      <c r="FV355" s="83"/>
      <c r="FW355" s="83"/>
      <c r="FX355" s="83"/>
      <c r="FY355" s="83"/>
      <c r="FZ355" s="83"/>
      <c r="GA355" s="83"/>
      <c r="GB355" s="83"/>
      <c r="GC355" s="83"/>
      <c r="GD355" s="83"/>
      <c r="GE355" s="83"/>
      <c r="GF355" s="83"/>
      <c r="GG355" s="83"/>
      <c r="GH355" s="83"/>
      <c r="GI355" s="83"/>
      <c r="GJ355" s="83"/>
      <c r="GK355" s="83"/>
      <c r="GL355" s="83"/>
      <c r="GM355" s="83"/>
      <c r="GN355" s="83"/>
      <c r="GO355" s="83"/>
      <c r="GP355" s="83"/>
      <c r="GQ355" s="83"/>
      <c r="GR355" s="83"/>
      <c r="GS355" s="83"/>
      <c r="GT355" s="83"/>
      <c r="GU355" s="83"/>
      <c r="GV355" s="83"/>
      <c r="GW355" s="83"/>
      <c r="GX355" s="83"/>
      <c r="GY355" s="83"/>
      <c r="GZ355" s="83"/>
      <c r="HA355" s="83"/>
      <c r="HB355" s="83"/>
      <c r="HC355" s="83"/>
      <c r="HD355" s="83"/>
      <c r="HE355" s="83"/>
      <c r="HF355" s="83"/>
      <c r="HG355" s="83"/>
      <c r="HH355" s="83"/>
      <c r="HI355" s="83"/>
      <c r="HJ355" s="83"/>
      <c r="HK355" s="83"/>
      <c r="HL355" s="83"/>
      <c r="HM355" s="83"/>
      <c r="HN355" s="83"/>
      <c r="HO355" s="83"/>
      <c r="HP355" s="83"/>
      <c r="HQ355" s="83"/>
      <c r="HR355" s="83"/>
      <c r="HS355" s="83"/>
      <c r="HT355" s="83"/>
      <c r="HU355" s="83"/>
      <c r="HV355" s="83"/>
      <c r="HW355" s="83"/>
      <c r="HX355" s="83"/>
      <c r="HY355" s="83"/>
      <c r="HZ355" s="83"/>
      <c r="IA355" s="83"/>
    </row>
    <row r="356" spans="1:235" ht="20.100000000000001" customHeight="1">
      <c r="A356" s="38">
        <v>465100</v>
      </c>
      <c r="B356" s="19" t="s">
        <v>290</v>
      </c>
      <c r="C356" s="67">
        <v>3950000</v>
      </c>
      <c r="D356" s="67">
        <v>0</v>
      </c>
      <c r="E356" s="67">
        <f>SUM(C356:D356)</f>
        <v>3950000</v>
      </c>
      <c r="F356" s="67">
        <v>0</v>
      </c>
      <c r="G356" s="67">
        <v>0</v>
      </c>
      <c r="H356" s="67">
        <f t="shared" ref="H356" si="157">SUM(H357)</f>
        <v>0</v>
      </c>
      <c r="I356" s="67">
        <v>0</v>
      </c>
      <c r="J356" s="146">
        <f t="shared" ref="J356" si="158">SUM(E356:I356)</f>
        <v>3950000</v>
      </c>
      <c r="K356" s="67">
        <v>299478</v>
      </c>
      <c r="L356" s="67">
        <v>0</v>
      </c>
      <c r="M356" s="67">
        <v>0</v>
      </c>
      <c r="N356" s="194">
        <v>0</v>
      </c>
      <c r="O356" s="187">
        <f>SUM(K356:N356)</f>
        <v>299478</v>
      </c>
      <c r="P356" s="182">
        <f>SUM(J356+O356)</f>
        <v>4249478</v>
      </c>
    </row>
    <row r="357" spans="1:235" s="50" customFormat="1" ht="20.100000000000001" hidden="1" customHeight="1">
      <c r="A357" s="57">
        <v>465111</v>
      </c>
      <c r="B357" s="58" t="s">
        <v>291</v>
      </c>
      <c r="C357" s="24">
        <v>3200000</v>
      </c>
      <c r="D357" s="59">
        <v>0</v>
      </c>
      <c r="E357" s="24">
        <f>SUM(C357+D357)</f>
        <v>3200000</v>
      </c>
      <c r="F357" s="59">
        <v>0</v>
      </c>
      <c r="G357" s="59">
        <v>0</v>
      </c>
      <c r="H357" s="59">
        <v>0</v>
      </c>
      <c r="I357" s="59">
        <v>0</v>
      </c>
      <c r="J357" s="158">
        <f t="shared" ref="J357:J361" si="159">SUM(E357:I357)</f>
        <v>3200000</v>
      </c>
      <c r="K357" s="59">
        <v>0</v>
      </c>
      <c r="L357" s="59">
        <v>0</v>
      </c>
      <c r="M357" s="59">
        <v>0</v>
      </c>
      <c r="N357" s="195">
        <v>0</v>
      </c>
      <c r="O357" s="188">
        <v>0</v>
      </c>
      <c r="P357" s="198">
        <v>0</v>
      </c>
      <c r="Q357" s="135"/>
      <c r="R357" s="135"/>
      <c r="S357" s="135"/>
      <c r="T357" s="135"/>
      <c r="U357" s="135"/>
      <c r="V357" s="135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  <c r="CA357" s="49"/>
      <c r="CB357" s="49"/>
      <c r="CC357" s="49"/>
      <c r="CD357" s="49"/>
      <c r="CE357" s="49"/>
      <c r="CF357" s="49"/>
      <c r="CG357" s="49"/>
      <c r="CH357" s="49"/>
      <c r="CI357" s="49"/>
      <c r="CJ357" s="49"/>
      <c r="CK357" s="49"/>
      <c r="CL357" s="49"/>
      <c r="CM357" s="49"/>
      <c r="CN357" s="49"/>
      <c r="CO357" s="49"/>
      <c r="CP357" s="49"/>
      <c r="CQ357" s="49"/>
      <c r="CR357" s="49"/>
      <c r="CS357" s="49"/>
      <c r="CT357" s="49"/>
      <c r="CU357" s="49"/>
      <c r="CV357" s="49"/>
      <c r="CW357" s="49"/>
      <c r="CX357" s="49"/>
      <c r="CY357" s="49"/>
      <c r="CZ357" s="49"/>
      <c r="DA357" s="49"/>
      <c r="DB357" s="49"/>
      <c r="DC357" s="49"/>
      <c r="DD357" s="49"/>
      <c r="DE357" s="49"/>
      <c r="DF357" s="49"/>
      <c r="DG357" s="49"/>
      <c r="DH357" s="49"/>
      <c r="DI357" s="49"/>
      <c r="DJ357" s="49"/>
      <c r="DK357" s="49"/>
      <c r="DL357" s="49"/>
      <c r="DM357" s="49"/>
      <c r="DN357" s="49"/>
      <c r="DO357" s="49"/>
      <c r="DP357" s="49"/>
      <c r="DQ357" s="49"/>
      <c r="DR357" s="49"/>
      <c r="DS357" s="49"/>
      <c r="DT357" s="49"/>
      <c r="DU357" s="49"/>
      <c r="DV357" s="49"/>
      <c r="DW357" s="49"/>
      <c r="DX357" s="49"/>
      <c r="DY357" s="49"/>
      <c r="DZ357" s="49"/>
      <c r="EA357" s="49"/>
      <c r="EB357" s="49"/>
      <c r="EC357" s="49"/>
      <c r="ED357" s="49"/>
      <c r="EE357" s="49"/>
      <c r="EF357" s="49"/>
      <c r="EG357" s="49"/>
      <c r="EH357" s="49"/>
      <c r="EI357" s="49"/>
      <c r="EJ357" s="49"/>
      <c r="EK357" s="49"/>
      <c r="EL357" s="49"/>
      <c r="EM357" s="49"/>
      <c r="EN357" s="49"/>
      <c r="EO357" s="49"/>
      <c r="EP357" s="49"/>
      <c r="EQ357" s="49"/>
      <c r="ER357" s="49"/>
      <c r="ES357" s="49"/>
      <c r="ET357" s="49"/>
      <c r="EU357" s="49"/>
      <c r="EV357" s="49"/>
      <c r="EW357" s="49"/>
      <c r="EX357" s="49"/>
      <c r="EY357" s="49"/>
      <c r="EZ357" s="49"/>
      <c r="FA357" s="49"/>
      <c r="FB357" s="49"/>
      <c r="FC357" s="49"/>
      <c r="FD357" s="49"/>
      <c r="FE357" s="49"/>
      <c r="FF357" s="49"/>
      <c r="FG357" s="49"/>
      <c r="FH357" s="49"/>
      <c r="FI357" s="49"/>
      <c r="FJ357" s="49"/>
      <c r="FK357" s="49"/>
      <c r="FL357" s="49"/>
      <c r="FM357" s="49"/>
      <c r="FN357" s="49"/>
      <c r="FO357" s="49"/>
      <c r="FP357" s="49"/>
      <c r="FQ357" s="49"/>
      <c r="FR357" s="49"/>
      <c r="FS357" s="49"/>
      <c r="FT357" s="49"/>
      <c r="FU357" s="49"/>
      <c r="FV357" s="49"/>
      <c r="FW357" s="49"/>
      <c r="FX357" s="49"/>
      <c r="FY357" s="49"/>
      <c r="FZ357" s="49"/>
      <c r="GA357" s="49"/>
      <c r="GB357" s="49"/>
      <c r="GC357" s="49"/>
      <c r="GD357" s="49"/>
      <c r="GE357" s="49"/>
      <c r="GF357" s="49"/>
      <c r="GG357" s="49"/>
      <c r="GH357" s="49"/>
      <c r="GI357" s="49"/>
      <c r="GJ357" s="49"/>
      <c r="GK357" s="49"/>
      <c r="GL357" s="49"/>
      <c r="GM357" s="49"/>
      <c r="GN357" s="49"/>
      <c r="GO357" s="49"/>
      <c r="GP357" s="49"/>
      <c r="GQ357" s="49"/>
      <c r="GR357" s="49"/>
      <c r="GS357" s="49"/>
      <c r="GT357" s="49"/>
      <c r="GU357" s="49"/>
      <c r="GV357" s="49"/>
      <c r="GW357" s="49"/>
      <c r="GX357" s="49"/>
      <c r="GY357" s="49"/>
      <c r="GZ357" s="49"/>
      <c r="HA357" s="49"/>
      <c r="HB357" s="49"/>
      <c r="HC357" s="49"/>
      <c r="HD357" s="49"/>
      <c r="HE357" s="49"/>
      <c r="HF357" s="49"/>
      <c r="HG357" s="49"/>
      <c r="HH357" s="49"/>
      <c r="HI357" s="49"/>
      <c r="HJ357" s="49"/>
      <c r="HK357" s="49"/>
      <c r="HL357" s="49"/>
      <c r="HM357" s="49"/>
      <c r="HN357" s="49"/>
      <c r="HO357" s="49"/>
      <c r="HP357" s="49"/>
      <c r="HQ357" s="49"/>
      <c r="HR357" s="49"/>
      <c r="HS357" s="49"/>
      <c r="HT357" s="49"/>
      <c r="HU357" s="49"/>
      <c r="HV357" s="49"/>
      <c r="HW357" s="49"/>
      <c r="HX357" s="49"/>
      <c r="HY357" s="49"/>
      <c r="HZ357" s="49"/>
      <c r="IA357" s="49"/>
    </row>
    <row r="358" spans="1:235" ht="20.100000000000001" hidden="1" customHeight="1">
      <c r="A358" s="21">
        <v>481000</v>
      </c>
      <c r="B358" s="19" t="s">
        <v>292</v>
      </c>
      <c r="C358" s="20">
        <f t="shared" ref="C358:H358" si="160">SUM(C359:C360)</f>
        <v>0</v>
      </c>
      <c r="D358" s="20">
        <f t="shared" si="160"/>
        <v>0</v>
      </c>
      <c r="E358" s="20">
        <f t="shared" si="160"/>
        <v>0</v>
      </c>
      <c r="F358" s="20">
        <f t="shared" si="160"/>
        <v>0</v>
      </c>
      <c r="G358" s="20">
        <f t="shared" si="160"/>
        <v>0</v>
      </c>
      <c r="H358" s="20">
        <f t="shared" si="160"/>
        <v>0</v>
      </c>
      <c r="I358" s="20"/>
      <c r="J358" s="158">
        <f t="shared" si="159"/>
        <v>0</v>
      </c>
      <c r="K358" s="20"/>
      <c r="L358" s="20"/>
      <c r="M358" s="20"/>
      <c r="N358" s="120"/>
      <c r="O358" s="190"/>
      <c r="P358" s="190"/>
    </row>
    <row r="359" spans="1:235" ht="20.100000000000001" hidden="1" customHeight="1">
      <c r="A359" s="22">
        <v>481100</v>
      </c>
      <c r="B359" s="23" t="s">
        <v>293</v>
      </c>
      <c r="C359" s="24">
        <f>SUM(D359:J359)</f>
        <v>0</v>
      </c>
      <c r="D359" s="24"/>
      <c r="E359" s="24"/>
      <c r="F359" s="24"/>
      <c r="G359" s="24"/>
      <c r="H359" s="24"/>
      <c r="I359" s="24"/>
      <c r="J359" s="158">
        <f t="shared" si="159"/>
        <v>0</v>
      </c>
      <c r="K359" s="24"/>
      <c r="L359" s="24"/>
      <c r="M359" s="24"/>
      <c r="N359" s="118"/>
      <c r="O359" s="188"/>
      <c r="P359" s="188"/>
    </row>
    <row r="360" spans="1:235" ht="20.100000000000001" hidden="1" customHeight="1">
      <c r="A360" s="22">
        <v>481900</v>
      </c>
      <c r="B360" s="23" t="s">
        <v>294</v>
      </c>
      <c r="C360" s="24">
        <f>SUM(D360:J360)</f>
        <v>0</v>
      </c>
      <c r="D360" s="24"/>
      <c r="E360" s="24"/>
      <c r="F360" s="24"/>
      <c r="G360" s="24"/>
      <c r="H360" s="24"/>
      <c r="I360" s="24"/>
      <c r="J360" s="158">
        <f t="shared" si="159"/>
        <v>0</v>
      </c>
      <c r="K360" s="24"/>
      <c r="L360" s="24"/>
      <c r="M360" s="24"/>
      <c r="N360" s="118"/>
      <c r="O360" s="188"/>
      <c r="P360" s="188"/>
    </row>
    <row r="361" spans="1:235" s="116" customFormat="1" ht="20.100000000000001" hidden="1" customHeight="1">
      <c r="A361" s="117">
        <v>465111</v>
      </c>
      <c r="B361" s="109" t="s">
        <v>399</v>
      </c>
      <c r="C361" s="100">
        <v>0</v>
      </c>
      <c r="D361" s="100">
        <v>0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58">
        <f t="shared" si="159"/>
        <v>0</v>
      </c>
      <c r="K361" s="100">
        <v>0</v>
      </c>
      <c r="L361" s="100">
        <v>0</v>
      </c>
      <c r="M361" s="100">
        <v>0</v>
      </c>
      <c r="N361" s="196">
        <v>0</v>
      </c>
      <c r="O361" s="199">
        <v>0</v>
      </c>
      <c r="P361" s="199">
        <v>0</v>
      </c>
      <c r="Q361" s="130"/>
      <c r="R361" s="130"/>
      <c r="S361" s="130"/>
      <c r="T361" s="130"/>
      <c r="U361" s="130"/>
      <c r="V361" s="130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111"/>
      <c r="AU361" s="111"/>
      <c r="AV361" s="111"/>
      <c r="AW361" s="111"/>
      <c r="AX361" s="111"/>
      <c r="AY361" s="111"/>
      <c r="AZ361" s="111"/>
      <c r="BA361" s="111"/>
      <c r="BB361" s="111"/>
      <c r="BC361" s="111"/>
      <c r="BD361" s="111"/>
      <c r="BE361" s="111"/>
      <c r="BF361" s="111"/>
      <c r="BG361" s="111"/>
      <c r="BH361" s="111"/>
      <c r="BI361" s="111"/>
      <c r="BJ361" s="111"/>
      <c r="BK361" s="111"/>
      <c r="BL361" s="111"/>
      <c r="BM361" s="111"/>
      <c r="BN361" s="111"/>
      <c r="BO361" s="111"/>
      <c r="BP361" s="111"/>
      <c r="BQ361" s="111"/>
      <c r="BR361" s="111"/>
      <c r="BS361" s="111"/>
      <c r="BT361" s="111"/>
      <c r="BU361" s="111"/>
      <c r="BV361" s="111"/>
      <c r="BW361" s="111"/>
      <c r="BX361" s="111"/>
      <c r="BY361" s="111"/>
      <c r="BZ361" s="111"/>
      <c r="CA361" s="111"/>
      <c r="CB361" s="111"/>
      <c r="CC361" s="111"/>
      <c r="CD361" s="111"/>
      <c r="CE361" s="111"/>
      <c r="CF361" s="111"/>
      <c r="CG361" s="111"/>
      <c r="CH361" s="111"/>
      <c r="CI361" s="111"/>
      <c r="CJ361" s="111"/>
      <c r="CK361" s="111"/>
      <c r="CL361" s="111"/>
      <c r="CM361" s="111"/>
      <c r="CN361" s="111"/>
      <c r="CO361" s="111"/>
      <c r="CP361" s="111"/>
      <c r="CQ361" s="111"/>
      <c r="CR361" s="111"/>
      <c r="CS361" s="111"/>
      <c r="CT361" s="111"/>
      <c r="CU361" s="111"/>
      <c r="CV361" s="111"/>
      <c r="CW361" s="111"/>
      <c r="CX361" s="111"/>
      <c r="CY361" s="111"/>
      <c r="CZ361" s="111"/>
      <c r="DA361" s="111"/>
      <c r="DB361" s="111"/>
      <c r="DC361" s="111"/>
      <c r="DD361" s="111"/>
      <c r="DE361" s="111"/>
      <c r="DF361" s="111"/>
      <c r="DG361" s="111"/>
      <c r="DH361" s="111"/>
      <c r="DI361" s="111"/>
      <c r="DJ361" s="111"/>
      <c r="DK361" s="111"/>
      <c r="DL361" s="111"/>
      <c r="DM361" s="111"/>
      <c r="DN361" s="111"/>
      <c r="DO361" s="111"/>
      <c r="DP361" s="111"/>
      <c r="DQ361" s="111"/>
      <c r="DR361" s="111"/>
      <c r="DS361" s="111"/>
      <c r="DT361" s="111"/>
      <c r="DU361" s="111"/>
      <c r="DV361" s="111"/>
      <c r="DW361" s="111"/>
      <c r="DX361" s="111"/>
      <c r="DY361" s="111"/>
      <c r="DZ361" s="111"/>
      <c r="EA361" s="111"/>
      <c r="EB361" s="111"/>
      <c r="EC361" s="111"/>
      <c r="ED361" s="111"/>
      <c r="EE361" s="111"/>
      <c r="EF361" s="111"/>
      <c r="EG361" s="111"/>
      <c r="EH361" s="111"/>
      <c r="EI361" s="111"/>
      <c r="EJ361" s="111"/>
      <c r="EK361" s="111"/>
      <c r="EL361" s="111"/>
      <c r="EM361" s="111"/>
      <c r="EN361" s="111"/>
      <c r="EO361" s="111"/>
      <c r="EP361" s="111"/>
      <c r="EQ361" s="111"/>
      <c r="ER361" s="111"/>
      <c r="ES361" s="111"/>
      <c r="ET361" s="111"/>
      <c r="EU361" s="111"/>
      <c r="EV361" s="111"/>
      <c r="EW361" s="111"/>
      <c r="EX361" s="111"/>
      <c r="EY361" s="111"/>
      <c r="EZ361" s="111"/>
      <c r="FA361" s="111"/>
      <c r="FB361" s="111"/>
      <c r="FC361" s="111"/>
      <c r="FD361" s="111"/>
      <c r="FE361" s="111"/>
      <c r="FF361" s="111"/>
      <c r="FG361" s="111"/>
      <c r="FH361" s="111"/>
      <c r="FI361" s="111"/>
      <c r="FJ361" s="111"/>
      <c r="FK361" s="111"/>
      <c r="FL361" s="111"/>
      <c r="FM361" s="111"/>
      <c r="FN361" s="111"/>
      <c r="FO361" s="111"/>
      <c r="FP361" s="111"/>
      <c r="FQ361" s="111"/>
      <c r="FR361" s="111"/>
      <c r="FS361" s="111"/>
      <c r="FT361" s="111"/>
      <c r="FU361" s="111"/>
      <c r="FV361" s="111"/>
      <c r="FW361" s="111"/>
      <c r="FX361" s="111"/>
      <c r="FY361" s="111"/>
      <c r="FZ361" s="111"/>
      <c r="GA361" s="111"/>
      <c r="GB361" s="111"/>
      <c r="GC361" s="111"/>
      <c r="GD361" s="111"/>
      <c r="GE361" s="111"/>
      <c r="GF361" s="111"/>
      <c r="GG361" s="111"/>
      <c r="GH361" s="111"/>
      <c r="GI361" s="111"/>
      <c r="GJ361" s="111"/>
      <c r="GK361" s="111"/>
      <c r="GL361" s="111"/>
      <c r="GM361" s="111"/>
      <c r="GN361" s="111"/>
      <c r="GO361" s="111"/>
      <c r="GP361" s="111"/>
      <c r="GQ361" s="111"/>
      <c r="GR361" s="111"/>
      <c r="GS361" s="111"/>
      <c r="GT361" s="111"/>
      <c r="GU361" s="111"/>
      <c r="GV361" s="111"/>
      <c r="GW361" s="111"/>
      <c r="GX361" s="111"/>
      <c r="GY361" s="111"/>
      <c r="GZ361" s="111"/>
      <c r="HA361" s="111"/>
      <c r="HB361" s="111"/>
      <c r="HC361" s="111"/>
      <c r="HD361" s="111"/>
      <c r="HE361" s="111"/>
      <c r="HF361" s="111"/>
      <c r="HG361" s="111"/>
      <c r="HH361" s="111"/>
      <c r="HI361" s="111"/>
      <c r="HJ361" s="111"/>
      <c r="HK361" s="111"/>
      <c r="HL361" s="111"/>
      <c r="HM361" s="111"/>
      <c r="HN361" s="111"/>
      <c r="HO361" s="111"/>
      <c r="HP361" s="111"/>
      <c r="HQ361" s="111"/>
      <c r="HR361" s="111"/>
      <c r="HS361" s="111"/>
      <c r="HT361" s="111"/>
      <c r="HU361" s="111"/>
      <c r="HV361" s="111"/>
      <c r="HW361" s="111"/>
      <c r="HX361" s="111"/>
      <c r="HY361" s="111"/>
      <c r="HZ361" s="111"/>
      <c r="IA361" s="111"/>
    </row>
    <row r="362" spans="1:235" s="84" customFormat="1" ht="20.100000000000001" customHeight="1">
      <c r="A362" s="75">
        <v>482000</v>
      </c>
      <c r="B362" s="76" t="s">
        <v>368</v>
      </c>
      <c r="C362" s="77">
        <f>C363+C366+C371</f>
        <v>1634489</v>
      </c>
      <c r="D362" s="77">
        <f t="shared" ref="D362:J362" si="161">D363+D366+D371</f>
        <v>0</v>
      </c>
      <c r="E362" s="77">
        <f t="shared" si="161"/>
        <v>1634489</v>
      </c>
      <c r="F362" s="77">
        <f t="shared" si="161"/>
        <v>265000</v>
      </c>
      <c r="G362" s="77">
        <f t="shared" si="161"/>
        <v>75000</v>
      </c>
      <c r="H362" s="77">
        <f t="shared" si="161"/>
        <v>0</v>
      </c>
      <c r="I362" s="77">
        <f t="shared" si="161"/>
        <v>0</v>
      </c>
      <c r="J362" s="77">
        <f t="shared" si="161"/>
        <v>1974489</v>
      </c>
      <c r="K362" s="77">
        <f t="shared" ref="K362:O362" si="162">SUM(K363+K366)</f>
        <v>0</v>
      </c>
      <c r="L362" s="77">
        <f t="shared" si="162"/>
        <v>0</v>
      </c>
      <c r="M362" s="77">
        <f t="shared" si="162"/>
        <v>0</v>
      </c>
      <c r="N362" s="179">
        <f t="shared" si="162"/>
        <v>0</v>
      </c>
      <c r="O362" s="189">
        <f t="shared" si="162"/>
        <v>0</v>
      </c>
      <c r="P362" s="189">
        <f>SUM(P363+P366+P371)</f>
        <v>1974489</v>
      </c>
      <c r="Q362" s="134"/>
      <c r="R362" s="134"/>
      <c r="S362" s="134"/>
      <c r="T362" s="134"/>
      <c r="U362" s="134"/>
      <c r="V362" s="134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  <c r="BV362" s="83"/>
      <c r="BW362" s="83"/>
      <c r="BX362" s="83"/>
      <c r="BY362" s="83"/>
      <c r="BZ362" s="83"/>
      <c r="CA362" s="83"/>
      <c r="CB362" s="83"/>
      <c r="CC362" s="83"/>
      <c r="CD362" s="83"/>
      <c r="CE362" s="83"/>
      <c r="CF362" s="83"/>
      <c r="CG362" s="83"/>
      <c r="CH362" s="83"/>
      <c r="CI362" s="83"/>
      <c r="CJ362" s="83"/>
      <c r="CK362" s="83"/>
      <c r="CL362" s="83"/>
      <c r="CM362" s="83"/>
      <c r="CN362" s="83"/>
      <c r="CO362" s="83"/>
      <c r="CP362" s="83"/>
      <c r="CQ362" s="83"/>
      <c r="CR362" s="83"/>
      <c r="CS362" s="83"/>
      <c r="CT362" s="83"/>
      <c r="CU362" s="83"/>
      <c r="CV362" s="83"/>
      <c r="CW362" s="83"/>
      <c r="CX362" s="83"/>
      <c r="CY362" s="83"/>
      <c r="CZ362" s="83"/>
      <c r="DA362" s="83"/>
      <c r="DB362" s="83"/>
      <c r="DC362" s="83"/>
      <c r="DD362" s="83"/>
      <c r="DE362" s="83"/>
      <c r="DF362" s="83"/>
      <c r="DG362" s="83"/>
      <c r="DH362" s="83"/>
      <c r="DI362" s="83"/>
      <c r="DJ362" s="83"/>
      <c r="DK362" s="83"/>
      <c r="DL362" s="83"/>
      <c r="DM362" s="83"/>
      <c r="DN362" s="83"/>
      <c r="DO362" s="83"/>
      <c r="DP362" s="83"/>
      <c r="DQ362" s="83"/>
      <c r="DR362" s="83"/>
      <c r="DS362" s="83"/>
      <c r="DT362" s="83"/>
      <c r="DU362" s="83"/>
      <c r="DV362" s="83"/>
      <c r="DW362" s="83"/>
      <c r="DX362" s="83"/>
      <c r="DY362" s="83"/>
      <c r="DZ362" s="83"/>
      <c r="EA362" s="83"/>
      <c r="EB362" s="83"/>
      <c r="EC362" s="83"/>
      <c r="ED362" s="83"/>
      <c r="EE362" s="83"/>
      <c r="EF362" s="83"/>
      <c r="EG362" s="83"/>
      <c r="EH362" s="83"/>
      <c r="EI362" s="83"/>
      <c r="EJ362" s="83"/>
      <c r="EK362" s="83"/>
      <c r="EL362" s="83"/>
      <c r="EM362" s="83"/>
      <c r="EN362" s="83"/>
      <c r="EO362" s="83"/>
      <c r="EP362" s="83"/>
      <c r="EQ362" s="83"/>
      <c r="ER362" s="83"/>
      <c r="ES362" s="83"/>
      <c r="ET362" s="83"/>
      <c r="EU362" s="83"/>
      <c r="EV362" s="83"/>
      <c r="EW362" s="83"/>
      <c r="EX362" s="83"/>
      <c r="EY362" s="83"/>
      <c r="EZ362" s="83"/>
      <c r="FA362" s="83"/>
      <c r="FB362" s="83"/>
      <c r="FC362" s="83"/>
      <c r="FD362" s="83"/>
      <c r="FE362" s="83"/>
      <c r="FF362" s="83"/>
      <c r="FG362" s="83"/>
      <c r="FH362" s="83"/>
      <c r="FI362" s="83"/>
      <c r="FJ362" s="83"/>
      <c r="FK362" s="83"/>
      <c r="FL362" s="83"/>
      <c r="FM362" s="83"/>
      <c r="FN362" s="83"/>
      <c r="FO362" s="83"/>
      <c r="FP362" s="83"/>
      <c r="FQ362" s="83"/>
      <c r="FR362" s="83"/>
      <c r="FS362" s="83"/>
      <c r="FT362" s="83"/>
      <c r="FU362" s="83"/>
      <c r="FV362" s="83"/>
      <c r="FW362" s="83"/>
      <c r="FX362" s="83"/>
      <c r="FY362" s="83"/>
      <c r="FZ362" s="83"/>
      <c r="GA362" s="83"/>
      <c r="GB362" s="83"/>
      <c r="GC362" s="83"/>
      <c r="GD362" s="83"/>
      <c r="GE362" s="83"/>
      <c r="GF362" s="83"/>
      <c r="GG362" s="83"/>
      <c r="GH362" s="83"/>
      <c r="GI362" s="83"/>
      <c r="GJ362" s="83"/>
      <c r="GK362" s="83"/>
      <c r="GL362" s="83"/>
      <c r="GM362" s="83"/>
      <c r="GN362" s="83"/>
      <c r="GO362" s="83"/>
      <c r="GP362" s="83"/>
      <c r="GQ362" s="83"/>
      <c r="GR362" s="83"/>
      <c r="GS362" s="83"/>
      <c r="GT362" s="83"/>
      <c r="GU362" s="83"/>
      <c r="GV362" s="83"/>
      <c r="GW362" s="83"/>
      <c r="GX362" s="83"/>
      <c r="GY362" s="83"/>
      <c r="GZ362" s="83"/>
      <c r="HA362" s="83"/>
      <c r="HB362" s="83"/>
      <c r="HC362" s="83"/>
      <c r="HD362" s="83"/>
      <c r="HE362" s="83"/>
      <c r="HF362" s="83"/>
      <c r="HG362" s="83"/>
      <c r="HH362" s="83"/>
      <c r="HI362" s="83"/>
      <c r="HJ362" s="83"/>
      <c r="HK362" s="83"/>
      <c r="HL362" s="83"/>
      <c r="HM362" s="83"/>
      <c r="HN362" s="83"/>
      <c r="HO362" s="83"/>
      <c r="HP362" s="83"/>
      <c r="HQ362" s="83"/>
      <c r="HR362" s="83"/>
      <c r="HS362" s="83"/>
      <c r="HT362" s="83"/>
      <c r="HU362" s="83"/>
      <c r="HV362" s="83"/>
      <c r="HW362" s="83"/>
      <c r="HX362" s="83"/>
      <c r="HY362" s="83"/>
      <c r="HZ362" s="83"/>
      <c r="IA362" s="83"/>
    </row>
    <row r="363" spans="1:235" ht="20.100000000000001" customHeight="1">
      <c r="A363" s="38">
        <v>482100</v>
      </c>
      <c r="B363" s="19" t="s">
        <v>295</v>
      </c>
      <c r="C363" s="20">
        <v>1454489</v>
      </c>
      <c r="D363" s="20">
        <v>0</v>
      </c>
      <c r="E363" s="20">
        <f>SUM(C363:D363)</f>
        <v>1454489</v>
      </c>
      <c r="F363" s="20">
        <v>50000</v>
      </c>
      <c r="G363" s="20">
        <v>50000</v>
      </c>
      <c r="H363" s="20">
        <f t="shared" ref="H363" si="163">SUM(H364:H365)</f>
        <v>0</v>
      </c>
      <c r="I363" s="20">
        <v>0</v>
      </c>
      <c r="J363" s="146">
        <f t="shared" ref="J363:J366" si="164">SUM(E363:I363)</f>
        <v>1554489</v>
      </c>
      <c r="K363" s="20">
        <v>0</v>
      </c>
      <c r="L363" s="20">
        <v>0</v>
      </c>
      <c r="M363" s="20">
        <v>0</v>
      </c>
      <c r="N363" s="120">
        <v>0</v>
      </c>
      <c r="O363" s="187">
        <f t="shared" ref="O363:O366" si="165">SUM(K363:N363)</f>
        <v>0</v>
      </c>
      <c r="P363" s="182">
        <f t="shared" ref="P363:P366" si="166">SUM(J363+O363)</f>
        <v>1554489</v>
      </c>
    </row>
    <row r="364" spans="1:235" ht="20.100000000000001" hidden="1" customHeight="1">
      <c r="A364" s="22">
        <v>482131</v>
      </c>
      <c r="B364" s="56" t="s">
        <v>382</v>
      </c>
      <c r="C364" s="24">
        <v>1119000</v>
      </c>
      <c r="D364" s="24">
        <v>0</v>
      </c>
      <c r="E364" s="24">
        <f>SUM(C364+D364)</f>
        <v>1119000</v>
      </c>
      <c r="F364" s="24">
        <v>0</v>
      </c>
      <c r="G364" s="24">
        <v>0</v>
      </c>
      <c r="H364" s="118">
        <v>0</v>
      </c>
      <c r="I364" s="118">
        <v>0</v>
      </c>
      <c r="J364" s="146">
        <f t="shared" si="164"/>
        <v>1119000</v>
      </c>
      <c r="K364" s="118">
        <v>0</v>
      </c>
      <c r="L364" s="118">
        <v>0</v>
      </c>
      <c r="M364" s="118">
        <v>0</v>
      </c>
      <c r="N364" s="118">
        <v>0</v>
      </c>
      <c r="O364" s="187">
        <f t="shared" si="165"/>
        <v>0</v>
      </c>
      <c r="P364" s="182">
        <f t="shared" si="166"/>
        <v>1119000</v>
      </c>
    </row>
    <row r="365" spans="1:235" ht="20.100000000000001" hidden="1" customHeight="1">
      <c r="A365" s="22">
        <v>4821311</v>
      </c>
      <c r="B365" s="56" t="s">
        <v>377</v>
      </c>
      <c r="C365" s="24">
        <v>0</v>
      </c>
      <c r="D365" s="24">
        <v>0</v>
      </c>
      <c r="E365" s="24">
        <f>SUM(C365+D365)</f>
        <v>0</v>
      </c>
      <c r="F365" s="24">
        <v>0</v>
      </c>
      <c r="G365" s="24">
        <v>0</v>
      </c>
      <c r="H365" s="118">
        <v>0</v>
      </c>
      <c r="I365" s="118">
        <v>0</v>
      </c>
      <c r="J365" s="146">
        <f t="shared" si="164"/>
        <v>0</v>
      </c>
      <c r="K365" s="118">
        <v>0</v>
      </c>
      <c r="L365" s="118">
        <v>0</v>
      </c>
      <c r="M365" s="118">
        <v>0</v>
      </c>
      <c r="N365" s="118">
        <v>0</v>
      </c>
      <c r="O365" s="187">
        <f t="shared" si="165"/>
        <v>0</v>
      </c>
      <c r="P365" s="182">
        <f t="shared" si="166"/>
        <v>0</v>
      </c>
    </row>
    <row r="366" spans="1:235" ht="20.100000000000001" customHeight="1">
      <c r="A366" s="38">
        <v>482200</v>
      </c>
      <c r="B366" s="19" t="s">
        <v>296</v>
      </c>
      <c r="C366" s="67">
        <v>130000</v>
      </c>
      <c r="D366" s="20">
        <v>0</v>
      </c>
      <c r="E366" s="20">
        <f>SUM(C366:D366)</f>
        <v>130000</v>
      </c>
      <c r="F366" s="20">
        <v>70000</v>
      </c>
      <c r="G366" s="20">
        <v>25000</v>
      </c>
      <c r="H366" s="120">
        <f t="shared" ref="H366" si="167">SUM(H367:H370)</f>
        <v>0</v>
      </c>
      <c r="I366" s="120">
        <v>0</v>
      </c>
      <c r="J366" s="146">
        <f t="shared" si="164"/>
        <v>225000</v>
      </c>
      <c r="K366" s="120">
        <v>0</v>
      </c>
      <c r="L366" s="120">
        <v>0</v>
      </c>
      <c r="M366" s="120">
        <v>0</v>
      </c>
      <c r="N366" s="120">
        <v>0</v>
      </c>
      <c r="O366" s="187">
        <f t="shared" si="165"/>
        <v>0</v>
      </c>
      <c r="P366" s="182">
        <f t="shared" si="166"/>
        <v>225000</v>
      </c>
    </row>
    <row r="367" spans="1:235" ht="20.100000000000001" hidden="1" customHeight="1">
      <c r="A367" s="22">
        <v>482211</v>
      </c>
      <c r="B367" s="23" t="s">
        <v>297</v>
      </c>
      <c r="C367" s="24">
        <v>0</v>
      </c>
      <c r="D367" s="24">
        <v>0</v>
      </c>
      <c r="E367" s="24">
        <f>SUM(C367+D367)</f>
        <v>0</v>
      </c>
      <c r="F367" s="24">
        <v>50000</v>
      </c>
      <c r="G367" s="24">
        <v>0</v>
      </c>
      <c r="H367" s="24">
        <v>0</v>
      </c>
      <c r="I367" s="24">
        <v>0</v>
      </c>
      <c r="J367" s="158">
        <f t="shared" ref="J367:J369" si="168">SUM(E367:I367)</f>
        <v>50000</v>
      </c>
      <c r="K367" s="24">
        <v>0</v>
      </c>
      <c r="L367" s="24">
        <v>0</v>
      </c>
      <c r="M367" s="24">
        <v>0</v>
      </c>
      <c r="N367" s="24">
        <v>0</v>
      </c>
      <c r="O367" s="171">
        <v>0</v>
      </c>
      <c r="P367" s="171">
        <v>0</v>
      </c>
    </row>
    <row r="368" spans="1:235" ht="20.100000000000001" hidden="1" customHeight="1">
      <c r="A368" s="22">
        <v>482231</v>
      </c>
      <c r="B368" s="23" t="s">
        <v>298</v>
      </c>
      <c r="C368" s="24">
        <v>0</v>
      </c>
      <c r="D368" s="24">
        <v>0</v>
      </c>
      <c r="E368" s="24">
        <f>SUM(C368+D368)</f>
        <v>0</v>
      </c>
      <c r="F368" s="24">
        <v>50000</v>
      </c>
      <c r="G368" s="24">
        <v>50000</v>
      </c>
      <c r="H368" s="24">
        <v>0</v>
      </c>
      <c r="I368" s="24">
        <v>0</v>
      </c>
      <c r="J368" s="158">
        <f t="shared" si="168"/>
        <v>100000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</row>
    <row r="369" spans="1:235" ht="20.100000000000001" hidden="1" customHeight="1">
      <c r="A369" s="22">
        <v>482251</v>
      </c>
      <c r="B369" s="23" t="s">
        <v>299</v>
      </c>
      <c r="C369" s="24">
        <v>0</v>
      </c>
      <c r="D369" s="24">
        <v>0</v>
      </c>
      <c r="E369" s="24">
        <f>SUM(C369+D369)</f>
        <v>0</v>
      </c>
      <c r="F369" s="24">
        <v>0</v>
      </c>
      <c r="G369" s="24">
        <v>0</v>
      </c>
      <c r="H369" s="24">
        <v>0</v>
      </c>
      <c r="I369" s="24">
        <v>0</v>
      </c>
      <c r="J369" s="158">
        <f t="shared" si="168"/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</row>
    <row r="370" spans="1:235" ht="20.100000000000001" hidden="1" customHeight="1">
      <c r="A370" s="22">
        <v>482300</v>
      </c>
      <c r="B370" s="23" t="s">
        <v>300</v>
      </c>
      <c r="C370" s="24">
        <f>SUM(D370:J370)</f>
        <v>0</v>
      </c>
      <c r="D370" s="24"/>
      <c r="E370" s="24"/>
      <c r="F370" s="24"/>
      <c r="G370" s="24"/>
      <c r="H370" s="24"/>
      <c r="I370" s="24"/>
      <c r="J370" s="147"/>
      <c r="K370" s="24"/>
      <c r="L370" s="24"/>
      <c r="M370" s="24"/>
      <c r="N370" s="24"/>
      <c r="O370" s="24"/>
      <c r="P370" s="24"/>
    </row>
    <row r="371" spans="1:235" ht="20.100000000000001" customHeight="1">
      <c r="A371" s="38">
        <v>482300</v>
      </c>
      <c r="B371" s="19" t="s">
        <v>424</v>
      </c>
      <c r="C371" s="20">
        <v>50000</v>
      </c>
      <c r="D371" s="20">
        <v>0</v>
      </c>
      <c r="E371" s="20">
        <f>SUM(C371:D371)</f>
        <v>50000</v>
      </c>
      <c r="F371" s="20">
        <v>145000</v>
      </c>
      <c r="G371" s="20"/>
      <c r="H371" s="20">
        <f t="shared" ref="H371" si="169">SUM(H372:H373)</f>
        <v>0</v>
      </c>
      <c r="I371" s="20">
        <v>0</v>
      </c>
      <c r="J371" s="146">
        <f t="shared" ref="J371" si="170">SUM(E371:I371)</f>
        <v>195000</v>
      </c>
      <c r="K371" s="20">
        <v>0</v>
      </c>
      <c r="L371" s="20">
        <v>0</v>
      </c>
      <c r="M371" s="20">
        <v>0</v>
      </c>
      <c r="N371" s="120">
        <v>0</v>
      </c>
      <c r="O371" s="187">
        <f t="shared" ref="O371" si="171">SUM(K371:N371)</f>
        <v>0</v>
      </c>
      <c r="P371" s="182">
        <f t="shared" ref="P371" si="172">SUM(J371+O371)</f>
        <v>195000</v>
      </c>
    </row>
    <row r="372" spans="1:235" s="84" customFormat="1" ht="20.100000000000001" customHeight="1">
      <c r="A372" s="75">
        <v>483000</v>
      </c>
      <c r="B372" s="76" t="s">
        <v>369</v>
      </c>
      <c r="C372" s="95">
        <f>SUM(C373)</f>
        <v>0</v>
      </c>
      <c r="D372" s="95">
        <f t="shared" ref="D372:P372" si="173">SUM(D373)</f>
        <v>0</v>
      </c>
      <c r="E372" s="95">
        <f t="shared" si="173"/>
        <v>0</v>
      </c>
      <c r="F372" s="95">
        <f t="shared" si="173"/>
        <v>0</v>
      </c>
      <c r="G372" s="95">
        <f t="shared" si="173"/>
        <v>400000</v>
      </c>
      <c r="H372" s="95">
        <f t="shared" si="173"/>
        <v>0</v>
      </c>
      <c r="I372" s="95">
        <f t="shared" si="173"/>
        <v>0</v>
      </c>
      <c r="J372" s="161">
        <f t="shared" si="173"/>
        <v>400000</v>
      </c>
      <c r="K372" s="95">
        <f t="shared" si="173"/>
        <v>0</v>
      </c>
      <c r="L372" s="95">
        <f t="shared" si="173"/>
        <v>0</v>
      </c>
      <c r="M372" s="95">
        <f t="shared" si="173"/>
        <v>0</v>
      </c>
      <c r="N372" s="95">
        <f t="shared" si="173"/>
        <v>0</v>
      </c>
      <c r="O372" s="203">
        <f t="shared" si="173"/>
        <v>0</v>
      </c>
      <c r="P372" s="203">
        <f t="shared" si="173"/>
        <v>400000</v>
      </c>
      <c r="Q372" s="134"/>
      <c r="R372" s="134"/>
      <c r="S372" s="134"/>
      <c r="T372" s="134"/>
      <c r="U372" s="134"/>
      <c r="V372" s="134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  <c r="CU372" s="83"/>
      <c r="CV372" s="83"/>
      <c r="CW372" s="83"/>
      <c r="CX372" s="83"/>
      <c r="CY372" s="83"/>
      <c r="CZ372" s="83"/>
      <c r="DA372" s="83"/>
      <c r="DB372" s="83"/>
      <c r="DC372" s="83"/>
      <c r="DD372" s="83"/>
      <c r="DE372" s="83"/>
      <c r="DF372" s="83"/>
      <c r="DG372" s="83"/>
      <c r="DH372" s="83"/>
      <c r="DI372" s="83"/>
      <c r="DJ372" s="83"/>
      <c r="DK372" s="83"/>
      <c r="DL372" s="83"/>
      <c r="DM372" s="83"/>
      <c r="DN372" s="83"/>
      <c r="DO372" s="83"/>
      <c r="DP372" s="83"/>
      <c r="DQ372" s="83"/>
      <c r="DR372" s="83"/>
      <c r="DS372" s="83"/>
      <c r="DT372" s="83"/>
      <c r="DU372" s="83"/>
      <c r="DV372" s="83"/>
      <c r="DW372" s="83"/>
      <c r="DX372" s="83"/>
      <c r="DY372" s="83"/>
      <c r="DZ372" s="83"/>
      <c r="EA372" s="83"/>
      <c r="EB372" s="83"/>
      <c r="EC372" s="83"/>
      <c r="ED372" s="83"/>
      <c r="EE372" s="83"/>
      <c r="EF372" s="83"/>
      <c r="EG372" s="83"/>
      <c r="EH372" s="83"/>
      <c r="EI372" s="83"/>
      <c r="EJ372" s="83"/>
      <c r="EK372" s="83"/>
      <c r="EL372" s="83"/>
      <c r="EM372" s="83"/>
      <c r="EN372" s="83"/>
      <c r="EO372" s="83"/>
      <c r="EP372" s="83"/>
      <c r="EQ372" s="83"/>
      <c r="ER372" s="83"/>
      <c r="ES372" s="83"/>
      <c r="ET372" s="83"/>
      <c r="EU372" s="83"/>
      <c r="EV372" s="83"/>
      <c r="EW372" s="83"/>
      <c r="EX372" s="83"/>
      <c r="EY372" s="83"/>
      <c r="EZ372" s="83"/>
      <c r="FA372" s="83"/>
      <c r="FB372" s="83"/>
      <c r="FC372" s="83"/>
      <c r="FD372" s="83"/>
      <c r="FE372" s="83"/>
      <c r="FF372" s="83"/>
      <c r="FG372" s="83"/>
      <c r="FH372" s="83"/>
      <c r="FI372" s="83"/>
      <c r="FJ372" s="83"/>
      <c r="FK372" s="83"/>
      <c r="FL372" s="83"/>
      <c r="FM372" s="83"/>
      <c r="FN372" s="83"/>
      <c r="FO372" s="83"/>
      <c r="FP372" s="83"/>
      <c r="FQ372" s="83"/>
      <c r="FR372" s="83"/>
      <c r="FS372" s="83"/>
      <c r="FT372" s="83"/>
      <c r="FU372" s="83"/>
      <c r="FV372" s="83"/>
      <c r="FW372" s="83"/>
      <c r="FX372" s="83"/>
      <c r="FY372" s="83"/>
      <c r="FZ372" s="83"/>
      <c r="GA372" s="83"/>
      <c r="GB372" s="83"/>
      <c r="GC372" s="83"/>
      <c r="GD372" s="83"/>
      <c r="GE372" s="83"/>
      <c r="GF372" s="83"/>
      <c r="GG372" s="83"/>
      <c r="GH372" s="83"/>
      <c r="GI372" s="83"/>
      <c r="GJ372" s="83"/>
      <c r="GK372" s="83"/>
      <c r="GL372" s="83"/>
      <c r="GM372" s="83"/>
      <c r="GN372" s="83"/>
      <c r="GO372" s="83"/>
      <c r="GP372" s="83"/>
      <c r="GQ372" s="83"/>
      <c r="GR372" s="83"/>
      <c r="GS372" s="83"/>
      <c r="GT372" s="83"/>
      <c r="GU372" s="83"/>
      <c r="GV372" s="83"/>
      <c r="GW372" s="83"/>
      <c r="GX372" s="83"/>
      <c r="GY372" s="83"/>
      <c r="GZ372" s="83"/>
      <c r="HA372" s="83"/>
      <c r="HB372" s="83"/>
      <c r="HC372" s="83"/>
      <c r="HD372" s="83"/>
      <c r="HE372" s="83"/>
      <c r="HF372" s="83"/>
      <c r="HG372" s="83"/>
      <c r="HH372" s="83"/>
      <c r="HI372" s="83"/>
      <c r="HJ372" s="83"/>
      <c r="HK372" s="83"/>
      <c r="HL372" s="83"/>
      <c r="HM372" s="83"/>
      <c r="HN372" s="83"/>
      <c r="HO372" s="83"/>
      <c r="HP372" s="83"/>
      <c r="HQ372" s="83"/>
      <c r="HR372" s="83"/>
      <c r="HS372" s="83"/>
      <c r="HT372" s="83"/>
      <c r="HU372" s="83"/>
      <c r="HV372" s="83"/>
      <c r="HW372" s="83"/>
      <c r="HX372" s="83"/>
      <c r="HY372" s="83"/>
      <c r="HZ372" s="83"/>
      <c r="IA372" s="83"/>
    </row>
    <row r="373" spans="1:235" s="50" customFormat="1" ht="20.100000000000001" customHeight="1">
      <c r="A373" s="65">
        <v>483100</v>
      </c>
      <c r="B373" s="66" t="s">
        <v>301</v>
      </c>
      <c r="C373" s="67">
        <v>0</v>
      </c>
      <c r="D373" s="67">
        <v>0</v>
      </c>
      <c r="E373" s="67">
        <f>SUM(C373:D373)</f>
        <v>0</v>
      </c>
      <c r="F373" s="67"/>
      <c r="G373" s="67">
        <v>400000</v>
      </c>
      <c r="H373" s="67">
        <f t="shared" ref="H373" si="174">SUM(H374)</f>
        <v>0</v>
      </c>
      <c r="I373" s="67">
        <v>0</v>
      </c>
      <c r="J373" s="146">
        <f t="shared" ref="J373" si="175">SUM(E373:I373)</f>
        <v>400000</v>
      </c>
      <c r="K373" s="67">
        <v>0</v>
      </c>
      <c r="L373" s="67">
        <v>0</v>
      </c>
      <c r="M373" s="67">
        <v>0</v>
      </c>
      <c r="N373" s="194">
        <v>0</v>
      </c>
      <c r="O373" s="187">
        <f>SUM(K373:N373)</f>
        <v>0</v>
      </c>
      <c r="P373" s="182">
        <f>SUM(J373+O373)</f>
        <v>400000</v>
      </c>
      <c r="Q373" s="135"/>
      <c r="R373" s="135"/>
      <c r="S373" s="135"/>
      <c r="T373" s="135"/>
      <c r="U373" s="135"/>
      <c r="V373" s="135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49"/>
      <c r="CA373" s="49"/>
      <c r="CB373" s="49"/>
      <c r="CC373" s="49"/>
      <c r="CD373" s="49"/>
      <c r="CE373" s="49"/>
      <c r="CF373" s="49"/>
      <c r="CG373" s="49"/>
      <c r="CH373" s="49"/>
      <c r="CI373" s="49"/>
      <c r="CJ373" s="49"/>
      <c r="CK373" s="49"/>
      <c r="CL373" s="49"/>
      <c r="CM373" s="49"/>
      <c r="CN373" s="49"/>
      <c r="CO373" s="49"/>
      <c r="CP373" s="49"/>
      <c r="CQ373" s="49"/>
      <c r="CR373" s="49"/>
      <c r="CS373" s="49"/>
      <c r="CT373" s="49"/>
      <c r="CU373" s="49"/>
      <c r="CV373" s="49"/>
      <c r="CW373" s="49"/>
      <c r="CX373" s="49"/>
      <c r="CY373" s="49"/>
      <c r="CZ373" s="49"/>
      <c r="DA373" s="49"/>
      <c r="DB373" s="49"/>
      <c r="DC373" s="49"/>
      <c r="DD373" s="49"/>
      <c r="DE373" s="49"/>
      <c r="DF373" s="49"/>
      <c r="DG373" s="49"/>
      <c r="DH373" s="49"/>
      <c r="DI373" s="49"/>
      <c r="DJ373" s="49"/>
      <c r="DK373" s="49"/>
      <c r="DL373" s="49"/>
      <c r="DM373" s="49"/>
      <c r="DN373" s="49"/>
      <c r="DO373" s="49"/>
      <c r="DP373" s="49"/>
      <c r="DQ373" s="49"/>
      <c r="DR373" s="49"/>
      <c r="DS373" s="49"/>
      <c r="DT373" s="49"/>
      <c r="DU373" s="49"/>
      <c r="DV373" s="49"/>
      <c r="DW373" s="49"/>
      <c r="DX373" s="49"/>
      <c r="DY373" s="49"/>
      <c r="DZ373" s="49"/>
      <c r="EA373" s="49"/>
      <c r="EB373" s="49"/>
      <c r="EC373" s="49"/>
      <c r="ED373" s="49"/>
      <c r="EE373" s="49"/>
      <c r="EF373" s="49"/>
      <c r="EG373" s="49"/>
      <c r="EH373" s="49"/>
      <c r="EI373" s="49"/>
      <c r="EJ373" s="49"/>
      <c r="EK373" s="49"/>
      <c r="EL373" s="49"/>
      <c r="EM373" s="49"/>
      <c r="EN373" s="49"/>
      <c r="EO373" s="49"/>
      <c r="EP373" s="49"/>
      <c r="EQ373" s="49"/>
      <c r="ER373" s="49"/>
      <c r="ES373" s="49"/>
      <c r="ET373" s="49"/>
      <c r="EU373" s="49"/>
      <c r="EV373" s="49"/>
      <c r="EW373" s="49"/>
      <c r="EX373" s="49"/>
      <c r="EY373" s="49"/>
      <c r="EZ373" s="49"/>
      <c r="FA373" s="49"/>
      <c r="FB373" s="49"/>
      <c r="FC373" s="49"/>
      <c r="FD373" s="49"/>
      <c r="FE373" s="49"/>
      <c r="FF373" s="49"/>
      <c r="FG373" s="49"/>
      <c r="FH373" s="49"/>
      <c r="FI373" s="49"/>
      <c r="FJ373" s="49"/>
      <c r="FK373" s="49"/>
      <c r="FL373" s="49"/>
      <c r="FM373" s="49"/>
      <c r="FN373" s="49"/>
      <c r="FO373" s="49"/>
      <c r="FP373" s="49"/>
      <c r="FQ373" s="49"/>
      <c r="FR373" s="49"/>
      <c r="FS373" s="49"/>
      <c r="FT373" s="49"/>
      <c r="FU373" s="49"/>
      <c r="FV373" s="49"/>
      <c r="FW373" s="49"/>
      <c r="FX373" s="49"/>
      <c r="FY373" s="49"/>
      <c r="FZ373" s="49"/>
      <c r="GA373" s="49"/>
      <c r="GB373" s="49"/>
      <c r="GC373" s="49"/>
      <c r="GD373" s="49"/>
      <c r="GE373" s="49"/>
      <c r="GF373" s="49"/>
      <c r="GG373" s="49"/>
      <c r="GH373" s="49"/>
      <c r="GI373" s="49"/>
      <c r="GJ373" s="49"/>
      <c r="GK373" s="49"/>
      <c r="GL373" s="49"/>
      <c r="GM373" s="49"/>
      <c r="GN373" s="49"/>
      <c r="GO373" s="49"/>
      <c r="GP373" s="49"/>
      <c r="GQ373" s="49"/>
      <c r="GR373" s="49"/>
      <c r="GS373" s="49"/>
      <c r="GT373" s="49"/>
      <c r="GU373" s="49"/>
      <c r="GV373" s="49"/>
      <c r="GW373" s="49"/>
      <c r="GX373" s="49"/>
      <c r="GY373" s="49"/>
      <c r="GZ373" s="49"/>
      <c r="HA373" s="49"/>
      <c r="HB373" s="49"/>
      <c r="HC373" s="49"/>
      <c r="HD373" s="49"/>
      <c r="HE373" s="49"/>
      <c r="HF373" s="49"/>
      <c r="HG373" s="49"/>
      <c r="HH373" s="49"/>
      <c r="HI373" s="49"/>
      <c r="HJ373" s="49"/>
      <c r="HK373" s="49"/>
      <c r="HL373" s="49"/>
      <c r="HM373" s="49"/>
      <c r="HN373" s="49"/>
      <c r="HO373" s="49"/>
      <c r="HP373" s="49"/>
      <c r="HQ373" s="49"/>
      <c r="HR373" s="49"/>
      <c r="HS373" s="49"/>
      <c r="HT373" s="49"/>
      <c r="HU373" s="49"/>
      <c r="HV373" s="49"/>
      <c r="HW373" s="49"/>
      <c r="HX373" s="49"/>
      <c r="HY373" s="49"/>
      <c r="HZ373" s="49"/>
      <c r="IA373" s="49"/>
    </row>
    <row r="374" spans="1:235" ht="20.25" hidden="1" customHeight="1">
      <c r="A374" s="22">
        <v>483111</v>
      </c>
      <c r="B374" s="28" t="s">
        <v>301</v>
      </c>
      <c r="C374" s="24">
        <v>0</v>
      </c>
      <c r="D374" s="24">
        <v>0</v>
      </c>
      <c r="E374" s="24">
        <f>SUM(C374+D374)</f>
        <v>0</v>
      </c>
      <c r="F374" s="24">
        <v>50000</v>
      </c>
      <c r="G374" s="24">
        <v>0</v>
      </c>
      <c r="H374" s="24">
        <v>0</v>
      </c>
      <c r="I374" s="24">
        <v>0</v>
      </c>
      <c r="J374" s="158">
        <f>SUM(E374:I374)</f>
        <v>50000</v>
      </c>
      <c r="K374" s="24">
        <v>0</v>
      </c>
      <c r="L374" s="24">
        <v>0</v>
      </c>
      <c r="M374" s="24">
        <v>0</v>
      </c>
      <c r="N374" s="118">
        <v>0</v>
      </c>
      <c r="O374" s="188">
        <v>0</v>
      </c>
      <c r="P374" s="188">
        <v>0</v>
      </c>
    </row>
    <row r="375" spans="1:235" s="84" customFormat="1" ht="31.5" customHeight="1">
      <c r="A375" s="75">
        <v>485000</v>
      </c>
      <c r="B375" s="76" t="s">
        <v>370</v>
      </c>
      <c r="C375" s="77">
        <f t="shared" ref="C375:P376" si="176">SUM(C376)</f>
        <v>0</v>
      </c>
      <c r="D375" s="77">
        <f t="shared" si="176"/>
        <v>0</v>
      </c>
      <c r="E375" s="77">
        <f t="shared" si="176"/>
        <v>0</v>
      </c>
      <c r="F375" s="77">
        <f t="shared" si="176"/>
        <v>0</v>
      </c>
      <c r="G375" s="77">
        <f t="shared" si="176"/>
        <v>0</v>
      </c>
      <c r="H375" s="77">
        <f t="shared" si="176"/>
        <v>0</v>
      </c>
      <c r="I375" s="77">
        <f t="shared" si="176"/>
        <v>0</v>
      </c>
      <c r="J375" s="159">
        <f t="shared" si="176"/>
        <v>0</v>
      </c>
      <c r="K375" s="77">
        <f t="shared" si="176"/>
        <v>0</v>
      </c>
      <c r="L375" s="77">
        <f t="shared" si="176"/>
        <v>0</v>
      </c>
      <c r="M375" s="77">
        <f t="shared" si="176"/>
        <v>0</v>
      </c>
      <c r="N375" s="179">
        <f t="shared" si="176"/>
        <v>0</v>
      </c>
      <c r="O375" s="189">
        <f t="shared" si="176"/>
        <v>0</v>
      </c>
      <c r="P375" s="189">
        <f t="shared" si="176"/>
        <v>0</v>
      </c>
      <c r="Q375" s="134"/>
      <c r="R375" s="134"/>
      <c r="S375" s="134"/>
      <c r="T375" s="134"/>
      <c r="U375" s="134"/>
      <c r="V375" s="134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  <c r="BV375" s="83"/>
      <c r="BW375" s="83"/>
      <c r="BX375" s="83"/>
      <c r="BY375" s="83"/>
      <c r="BZ375" s="83"/>
      <c r="CA375" s="83"/>
      <c r="CB375" s="83"/>
      <c r="CC375" s="83"/>
      <c r="CD375" s="83"/>
      <c r="CE375" s="83"/>
      <c r="CF375" s="83"/>
      <c r="CG375" s="83"/>
      <c r="CH375" s="83"/>
      <c r="CI375" s="83"/>
      <c r="CJ375" s="83"/>
      <c r="CK375" s="83"/>
      <c r="CL375" s="83"/>
      <c r="CM375" s="83"/>
      <c r="CN375" s="83"/>
      <c r="CO375" s="83"/>
      <c r="CP375" s="83"/>
      <c r="CQ375" s="83"/>
      <c r="CR375" s="83"/>
      <c r="CS375" s="83"/>
      <c r="CT375" s="83"/>
      <c r="CU375" s="83"/>
      <c r="CV375" s="83"/>
      <c r="CW375" s="83"/>
      <c r="CX375" s="83"/>
      <c r="CY375" s="83"/>
      <c r="CZ375" s="83"/>
      <c r="DA375" s="83"/>
      <c r="DB375" s="83"/>
      <c r="DC375" s="83"/>
      <c r="DD375" s="83"/>
      <c r="DE375" s="83"/>
      <c r="DF375" s="83"/>
      <c r="DG375" s="83"/>
      <c r="DH375" s="83"/>
      <c r="DI375" s="83"/>
      <c r="DJ375" s="83"/>
      <c r="DK375" s="83"/>
      <c r="DL375" s="83"/>
      <c r="DM375" s="83"/>
      <c r="DN375" s="83"/>
      <c r="DO375" s="83"/>
      <c r="DP375" s="83"/>
      <c r="DQ375" s="83"/>
      <c r="DR375" s="83"/>
      <c r="DS375" s="83"/>
      <c r="DT375" s="83"/>
      <c r="DU375" s="83"/>
      <c r="DV375" s="83"/>
      <c r="DW375" s="83"/>
      <c r="DX375" s="83"/>
      <c r="DY375" s="83"/>
      <c r="DZ375" s="83"/>
      <c r="EA375" s="83"/>
      <c r="EB375" s="83"/>
      <c r="EC375" s="83"/>
      <c r="ED375" s="83"/>
      <c r="EE375" s="83"/>
      <c r="EF375" s="83"/>
      <c r="EG375" s="83"/>
      <c r="EH375" s="83"/>
      <c r="EI375" s="83"/>
      <c r="EJ375" s="83"/>
      <c r="EK375" s="83"/>
      <c r="EL375" s="83"/>
      <c r="EM375" s="83"/>
      <c r="EN375" s="83"/>
      <c r="EO375" s="83"/>
      <c r="EP375" s="83"/>
      <c r="EQ375" s="83"/>
      <c r="ER375" s="83"/>
      <c r="ES375" s="83"/>
      <c r="ET375" s="83"/>
      <c r="EU375" s="83"/>
      <c r="EV375" s="83"/>
      <c r="EW375" s="83"/>
      <c r="EX375" s="83"/>
      <c r="EY375" s="83"/>
      <c r="EZ375" s="83"/>
      <c r="FA375" s="83"/>
      <c r="FB375" s="83"/>
      <c r="FC375" s="83"/>
      <c r="FD375" s="83"/>
      <c r="FE375" s="83"/>
      <c r="FF375" s="83"/>
      <c r="FG375" s="83"/>
      <c r="FH375" s="83"/>
      <c r="FI375" s="83"/>
      <c r="FJ375" s="83"/>
      <c r="FK375" s="83"/>
      <c r="FL375" s="83"/>
      <c r="FM375" s="83"/>
      <c r="FN375" s="83"/>
      <c r="FO375" s="83"/>
      <c r="FP375" s="83"/>
      <c r="FQ375" s="83"/>
      <c r="FR375" s="83"/>
      <c r="FS375" s="83"/>
      <c r="FT375" s="83"/>
      <c r="FU375" s="83"/>
      <c r="FV375" s="83"/>
      <c r="FW375" s="83"/>
      <c r="FX375" s="83"/>
      <c r="FY375" s="83"/>
      <c r="FZ375" s="83"/>
      <c r="GA375" s="83"/>
      <c r="GB375" s="83"/>
      <c r="GC375" s="83"/>
      <c r="GD375" s="83"/>
      <c r="GE375" s="83"/>
      <c r="GF375" s="83"/>
      <c r="GG375" s="83"/>
      <c r="GH375" s="83"/>
      <c r="GI375" s="83"/>
      <c r="GJ375" s="83"/>
      <c r="GK375" s="83"/>
      <c r="GL375" s="83"/>
      <c r="GM375" s="83"/>
      <c r="GN375" s="83"/>
      <c r="GO375" s="83"/>
      <c r="GP375" s="83"/>
      <c r="GQ375" s="83"/>
      <c r="GR375" s="83"/>
      <c r="GS375" s="83"/>
      <c r="GT375" s="83"/>
      <c r="GU375" s="83"/>
      <c r="GV375" s="83"/>
      <c r="GW375" s="83"/>
      <c r="GX375" s="83"/>
      <c r="GY375" s="83"/>
      <c r="GZ375" s="83"/>
      <c r="HA375" s="83"/>
      <c r="HB375" s="83"/>
      <c r="HC375" s="83"/>
      <c r="HD375" s="83"/>
      <c r="HE375" s="83"/>
      <c r="HF375" s="83"/>
      <c r="HG375" s="83"/>
      <c r="HH375" s="83"/>
      <c r="HI375" s="83"/>
      <c r="HJ375" s="83"/>
      <c r="HK375" s="83"/>
      <c r="HL375" s="83"/>
      <c r="HM375" s="83"/>
      <c r="HN375" s="83"/>
      <c r="HO375" s="83"/>
      <c r="HP375" s="83"/>
      <c r="HQ375" s="83"/>
      <c r="HR375" s="83"/>
      <c r="HS375" s="83"/>
      <c r="HT375" s="83"/>
      <c r="HU375" s="83"/>
      <c r="HV375" s="83"/>
      <c r="HW375" s="83"/>
      <c r="HX375" s="83"/>
      <c r="HY375" s="83"/>
      <c r="HZ375" s="83"/>
      <c r="IA375" s="83"/>
    </row>
    <row r="376" spans="1:235" ht="31.5" customHeight="1">
      <c r="A376" s="38">
        <v>485100</v>
      </c>
      <c r="B376" s="19" t="s">
        <v>302</v>
      </c>
      <c r="C376" s="20">
        <v>0</v>
      </c>
      <c r="D376" s="20">
        <v>0</v>
      </c>
      <c r="E376" s="20">
        <f>SUM(C376:D376)</f>
        <v>0</v>
      </c>
      <c r="F376" s="20">
        <v>0</v>
      </c>
      <c r="G376" s="20">
        <v>0</v>
      </c>
      <c r="H376" s="20">
        <f t="shared" si="176"/>
        <v>0</v>
      </c>
      <c r="I376" s="20">
        <v>0</v>
      </c>
      <c r="J376" s="146">
        <f t="shared" si="176"/>
        <v>0</v>
      </c>
      <c r="K376" s="20">
        <v>0</v>
      </c>
      <c r="L376" s="20">
        <v>0</v>
      </c>
      <c r="M376" s="20">
        <v>0</v>
      </c>
      <c r="N376" s="120">
        <v>0</v>
      </c>
      <c r="O376" s="187">
        <f>SUM(K376:N376)</f>
        <v>0</v>
      </c>
      <c r="P376" s="182">
        <f>SUM(J376+O376)</f>
        <v>0</v>
      </c>
    </row>
    <row r="377" spans="1:235" ht="20.100000000000001" hidden="1" customHeight="1">
      <c r="A377" s="22">
        <v>485119</v>
      </c>
      <c r="B377" s="23" t="s">
        <v>303</v>
      </c>
      <c r="C377" s="24">
        <f>SUM(D377:J377)</f>
        <v>0</v>
      </c>
      <c r="D377" s="24">
        <v>0</v>
      </c>
      <c r="E377" s="24">
        <v>0</v>
      </c>
      <c r="F377" s="24">
        <v>0</v>
      </c>
      <c r="G377" s="24">
        <v>0</v>
      </c>
      <c r="H377" s="24">
        <v>0</v>
      </c>
      <c r="I377" s="24">
        <v>0</v>
      </c>
      <c r="J377" s="158">
        <f>SUM(E377:I377)</f>
        <v>0</v>
      </c>
      <c r="K377" s="24">
        <v>0</v>
      </c>
      <c r="L377" s="24">
        <v>0</v>
      </c>
      <c r="M377" s="24">
        <v>0</v>
      </c>
      <c r="N377" s="118">
        <v>0</v>
      </c>
      <c r="O377" s="188">
        <v>0</v>
      </c>
      <c r="P377" s="188">
        <v>0</v>
      </c>
    </row>
    <row r="378" spans="1:235" ht="15.75" hidden="1" customHeight="1">
      <c r="A378" s="25" t="s">
        <v>3</v>
      </c>
      <c r="B378" s="39" t="s">
        <v>15</v>
      </c>
      <c r="C378" s="29">
        <v>4</v>
      </c>
      <c r="D378" s="29">
        <v>5</v>
      </c>
      <c r="E378" s="29">
        <v>6</v>
      </c>
      <c r="F378" s="29">
        <v>7</v>
      </c>
      <c r="G378" s="29">
        <v>8</v>
      </c>
      <c r="H378" s="29">
        <v>9</v>
      </c>
      <c r="I378" s="29"/>
      <c r="J378" s="149">
        <v>9</v>
      </c>
      <c r="K378" s="29"/>
      <c r="L378" s="29"/>
      <c r="M378" s="29"/>
      <c r="N378" s="169"/>
      <c r="O378" s="191"/>
      <c r="P378" s="191"/>
    </row>
    <row r="379" spans="1:235" ht="39.950000000000003" hidden="1" customHeight="1">
      <c r="A379" s="21">
        <v>489000</v>
      </c>
      <c r="B379" s="19" t="s">
        <v>304</v>
      </c>
      <c r="C379" s="20">
        <f t="shared" ref="C379:J379" si="177">SUM(C380)</f>
        <v>0</v>
      </c>
      <c r="D379" s="20">
        <f t="shared" si="177"/>
        <v>0</v>
      </c>
      <c r="E379" s="20">
        <f t="shared" si="177"/>
        <v>0</v>
      </c>
      <c r="F379" s="20">
        <f t="shared" si="177"/>
        <v>0</v>
      </c>
      <c r="G379" s="20">
        <f t="shared" si="177"/>
        <v>0</v>
      </c>
      <c r="H379" s="20">
        <f t="shared" si="177"/>
        <v>0</v>
      </c>
      <c r="I379" s="20"/>
      <c r="J379" s="146">
        <f t="shared" si="177"/>
        <v>0</v>
      </c>
      <c r="K379" s="20"/>
      <c r="L379" s="20"/>
      <c r="M379" s="20"/>
      <c r="N379" s="120"/>
      <c r="O379" s="190"/>
      <c r="P379" s="190"/>
    </row>
    <row r="380" spans="1:235" ht="20.100000000000001" hidden="1" customHeight="1">
      <c r="A380" s="22">
        <v>489100</v>
      </c>
      <c r="B380" s="23" t="s">
        <v>305</v>
      </c>
      <c r="C380" s="24">
        <f>SUM(D380:J380)</f>
        <v>0</v>
      </c>
      <c r="D380" s="24"/>
      <c r="E380" s="24"/>
      <c r="F380" s="24"/>
      <c r="G380" s="24"/>
      <c r="H380" s="24"/>
      <c r="I380" s="24"/>
      <c r="J380" s="147"/>
      <c r="K380" s="24"/>
      <c r="L380" s="24"/>
      <c r="M380" s="24"/>
      <c r="N380" s="118"/>
      <c r="O380" s="188"/>
      <c r="P380" s="188"/>
    </row>
    <row r="381" spans="1:235" s="89" customFormat="1" ht="31.5" customHeight="1">
      <c r="A381" s="85">
        <v>500000</v>
      </c>
      <c r="B381" s="86" t="s">
        <v>371</v>
      </c>
      <c r="C381" s="87">
        <f t="shared" ref="C381:J381" si="178">C382+C425</f>
        <v>0</v>
      </c>
      <c r="D381" s="87">
        <f t="shared" si="178"/>
        <v>0</v>
      </c>
      <c r="E381" s="87">
        <f t="shared" si="178"/>
        <v>0</v>
      </c>
      <c r="F381" s="87">
        <f t="shared" si="178"/>
        <v>1904000</v>
      </c>
      <c r="G381" s="87">
        <f t="shared" si="178"/>
        <v>3010000</v>
      </c>
      <c r="H381" s="87">
        <f t="shared" si="178"/>
        <v>0</v>
      </c>
      <c r="I381" s="87">
        <f t="shared" si="178"/>
        <v>28210800</v>
      </c>
      <c r="J381" s="162">
        <f t="shared" si="178"/>
        <v>33124800</v>
      </c>
      <c r="K381" s="87">
        <f t="shared" ref="K381:P381" si="179">K382+K425</f>
        <v>0</v>
      </c>
      <c r="L381" s="87">
        <f t="shared" si="179"/>
        <v>0</v>
      </c>
      <c r="M381" s="87">
        <f t="shared" si="179"/>
        <v>0</v>
      </c>
      <c r="N381" s="200">
        <f t="shared" si="179"/>
        <v>0</v>
      </c>
      <c r="O381" s="204">
        <f t="shared" si="179"/>
        <v>0</v>
      </c>
      <c r="P381" s="204">
        <f t="shared" si="179"/>
        <v>33124800</v>
      </c>
      <c r="Q381" s="136"/>
      <c r="R381" s="136"/>
      <c r="S381" s="136"/>
      <c r="T381" s="136"/>
      <c r="U381" s="136"/>
      <c r="V381" s="136"/>
      <c r="W381" s="88"/>
      <c r="X381" s="88"/>
      <c r="Y381" s="88"/>
      <c r="Z381" s="88"/>
      <c r="AA381" s="88"/>
      <c r="AB381" s="88"/>
      <c r="AC381" s="88"/>
      <c r="AD381" s="88"/>
      <c r="AE381" s="88"/>
      <c r="AF381" s="88"/>
      <c r="AG381" s="88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  <c r="AS381" s="88"/>
      <c r="AT381" s="88"/>
      <c r="AU381" s="88"/>
      <c r="AV381" s="88"/>
      <c r="AW381" s="88"/>
      <c r="AX381" s="88"/>
      <c r="AY381" s="88"/>
      <c r="AZ381" s="88"/>
      <c r="BA381" s="88"/>
      <c r="BB381" s="88"/>
      <c r="BC381" s="88"/>
      <c r="BD381" s="88"/>
      <c r="BE381" s="88"/>
      <c r="BF381" s="88"/>
      <c r="BG381" s="88"/>
      <c r="BH381" s="88"/>
      <c r="BI381" s="88"/>
      <c r="BJ381" s="88"/>
      <c r="BK381" s="88"/>
      <c r="BL381" s="88"/>
      <c r="BM381" s="88"/>
      <c r="BN381" s="88"/>
      <c r="BO381" s="88"/>
      <c r="BP381" s="88"/>
      <c r="BQ381" s="88"/>
      <c r="BR381" s="88"/>
      <c r="BS381" s="88"/>
      <c r="BT381" s="88"/>
      <c r="BU381" s="88"/>
      <c r="BV381" s="88"/>
      <c r="BW381" s="88"/>
      <c r="BX381" s="88"/>
      <c r="BY381" s="88"/>
      <c r="BZ381" s="88"/>
      <c r="CA381" s="88"/>
      <c r="CB381" s="88"/>
      <c r="CC381" s="88"/>
      <c r="CD381" s="88"/>
      <c r="CE381" s="88"/>
      <c r="CF381" s="88"/>
      <c r="CG381" s="88"/>
      <c r="CH381" s="88"/>
      <c r="CI381" s="88"/>
      <c r="CJ381" s="88"/>
      <c r="CK381" s="88"/>
      <c r="CL381" s="88"/>
      <c r="CM381" s="88"/>
      <c r="CN381" s="88"/>
      <c r="CO381" s="88"/>
      <c r="CP381" s="88"/>
      <c r="CQ381" s="88"/>
      <c r="CR381" s="88"/>
      <c r="CS381" s="88"/>
      <c r="CT381" s="88"/>
      <c r="CU381" s="88"/>
      <c r="CV381" s="88"/>
      <c r="CW381" s="88"/>
      <c r="CX381" s="88"/>
      <c r="CY381" s="88"/>
      <c r="CZ381" s="88"/>
      <c r="DA381" s="88"/>
      <c r="DB381" s="88"/>
      <c r="DC381" s="88"/>
      <c r="DD381" s="88"/>
      <c r="DE381" s="88"/>
      <c r="DF381" s="88"/>
      <c r="DG381" s="88"/>
      <c r="DH381" s="88"/>
      <c r="DI381" s="88"/>
      <c r="DJ381" s="88"/>
      <c r="DK381" s="88"/>
      <c r="DL381" s="88"/>
      <c r="DM381" s="88"/>
      <c r="DN381" s="88"/>
      <c r="DO381" s="88"/>
      <c r="DP381" s="88"/>
      <c r="DQ381" s="88"/>
      <c r="DR381" s="88"/>
      <c r="DS381" s="88"/>
      <c r="DT381" s="88"/>
      <c r="DU381" s="88"/>
      <c r="DV381" s="88"/>
      <c r="DW381" s="88"/>
      <c r="DX381" s="88"/>
      <c r="DY381" s="88"/>
      <c r="DZ381" s="88"/>
      <c r="EA381" s="88"/>
      <c r="EB381" s="88"/>
      <c r="EC381" s="88"/>
      <c r="ED381" s="88"/>
      <c r="EE381" s="88"/>
      <c r="EF381" s="88"/>
      <c r="EG381" s="88"/>
      <c r="EH381" s="88"/>
      <c r="EI381" s="88"/>
      <c r="EJ381" s="88"/>
      <c r="EK381" s="88"/>
      <c r="EL381" s="88"/>
      <c r="EM381" s="88"/>
      <c r="EN381" s="88"/>
      <c r="EO381" s="88"/>
      <c r="EP381" s="88"/>
      <c r="EQ381" s="88"/>
      <c r="ER381" s="88"/>
      <c r="ES381" s="88"/>
      <c r="ET381" s="88"/>
      <c r="EU381" s="88"/>
      <c r="EV381" s="88"/>
      <c r="EW381" s="88"/>
      <c r="EX381" s="88"/>
      <c r="EY381" s="88"/>
      <c r="EZ381" s="88"/>
      <c r="FA381" s="88"/>
      <c r="FB381" s="88"/>
      <c r="FC381" s="88"/>
      <c r="FD381" s="88"/>
      <c r="FE381" s="88"/>
      <c r="FF381" s="88"/>
      <c r="FG381" s="88"/>
      <c r="FH381" s="88"/>
      <c r="FI381" s="88"/>
      <c r="FJ381" s="88"/>
      <c r="FK381" s="88"/>
      <c r="FL381" s="88"/>
      <c r="FM381" s="88"/>
      <c r="FN381" s="88"/>
      <c r="FO381" s="88"/>
      <c r="FP381" s="88"/>
      <c r="FQ381" s="88"/>
      <c r="FR381" s="88"/>
      <c r="FS381" s="88"/>
      <c r="FT381" s="88"/>
      <c r="FU381" s="88"/>
      <c r="FV381" s="88"/>
      <c r="FW381" s="88"/>
      <c r="FX381" s="88"/>
      <c r="FY381" s="88"/>
      <c r="FZ381" s="88"/>
      <c r="GA381" s="88"/>
      <c r="GB381" s="88"/>
      <c r="GC381" s="88"/>
      <c r="GD381" s="88"/>
      <c r="GE381" s="88"/>
      <c r="GF381" s="88"/>
      <c r="GG381" s="88"/>
      <c r="GH381" s="88"/>
      <c r="GI381" s="88"/>
      <c r="GJ381" s="88"/>
      <c r="GK381" s="88"/>
      <c r="GL381" s="88"/>
      <c r="GM381" s="88"/>
      <c r="GN381" s="88"/>
      <c r="GO381" s="88"/>
      <c r="GP381" s="88"/>
      <c r="GQ381" s="88"/>
      <c r="GR381" s="88"/>
      <c r="GS381" s="88"/>
      <c r="GT381" s="88"/>
      <c r="GU381" s="88"/>
      <c r="GV381" s="88"/>
      <c r="GW381" s="88"/>
      <c r="GX381" s="88"/>
      <c r="GY381" s="88"/>
      <c r="GZ381" s="88"/>
      <c r="HA381" s="88"/>
      <c r="HB381" s="88"/>
      <c r="HC381" s="88"/>
      <c r="HD381" s="88"/>
      <c r="HE381" s="88"/>
      <c r="HF381" s="88"/>
      <c r="HG381" s="88"/>
      <c r="HH381" s="88"/>
      <c r="HI381" s="88"/>
      <c r="HJ381" s="88"/>
      <c r="HK381" s="88"/>
      <c r="HL381" s="88"/>
      <c r="HM381" s="88"/>
      <c r="HN381" s="88"/>
      <c r="HO381" s="88"/>
      <c r="HP381" s="88"/>
      <c r="HQ381" s="88"/>
      <c r="HR381" s="88"/>
      <c r="HS381" s="88"/>
      <c r="HT381" s="88"/>
      <c r="HU381" s="88"/>
      <c r="HV381" s="88"/>
      <c r="HW381" s="88"/>
      <c r="HX381" s="88"/>
      <c r="HY381" s="88"/>
      <c r="HZ381" s="88"/>
      <c r="IA381" s="88"/>
    </row>
    <row r="382" spans="1:235" s="84" customFormat="1" ht="20.100000000000001" customHeight="1">
      <c r="A382" s="75">
        <v>512000</v>
      </c>
      <c r="B382" s="76" t="s">
        <v>372</v>
      </c>
      <c r="C382" s="77">
        <f>C383+C387+C391+C392+C397</f>
        <v>0</v>
      </c>
      <c r="D382" s="77">
        <f t="shared" ref="D382:J382" si="180">D383+D387+D391+D392+D397</f>
        <v>0</v>
      </c>
      <c r="E382" s="77">
        <f t="shared" si="180"/>
        <v>0</v>
      </c>
      <c r="F382" s="77">
        <f t="shared" si="180"/>
        <v>1904000</v>
      </c>
      <c r="G382" s="77">
        <f t="shared" si="180"/>
        <v>3010000</v>
      </c>
      <c r="H382" s="77">
        <f t="shared" si="180"/>
        <v>0</v>
      </c>
      <c r="I382" s="77">
        <f t="shared" si="180"/>
        <v>28210800</v>
      </c>
      <c r="J382" s="159">
        <f t="shared" si="180"/>
        <v>33124800</v>
      </c>
      <c r="K382" s="77">
        <f t="shared" ref="K382:P382" si="181">K383+K387+K391+K392+K397</f>
        <v>0</v>
      </c>
      <c r="L382" s="77">
        <f t="shared" si="181"/>
        <v>0</v>
      </c>
      <c r="M382" s="77">
        <f t="shared" si="181"/>
        <v>0</v>
      </c>
      <c r="N382" s="179">
        <f t="shared" si="181"/>
        <v>0</v>
      </c>
      <c r="O382" s="189">
        <f t="shared" si="181"/>
        <v>0</v>
      </c>
      <c r="P382" s="189">
        <f t="shared" si="181"/>
        <v>33124800</v>
      </c>
      <c r="Q382" s="134"/>
      <c r="R382" s="134"/>
      <c r="S382" s="134"/>
      <c r="T382" s="134"/>
      <c r="U382" s="134"/>
      <c r="V382" s="134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  <c r="BV382" s="83"/>
      <c r="BW382" s="83"/>
      <c r="BX382" s="83"/>
      <c r="BY382" s="83"/>
      <c r="BZ382" s="83"/>
      <c r="CA382" s="83"/>
      <c r="CB382" s="83"/>
      <c r="CC382" s="83"/>
      <c r="CD382" s="83"/>
      <c r="CE382" s="83"/>
      <c r="CF382" s="83"/>
      <c r="CG382" s="83"/>
      <c r="CH382" s="83"/>
      <c r="CI382" s="83"/>
      <c r="CJ382" s="83"/>
      <c r="CK382" s="83"/>
      <c r="CL382" s="83"/>
      <c r="CM382" s="83"/>
      <c r="CN382" s="83"/>
      <c r="CO382" s="83"/>
      <c r="CP382" s="83"/>
      <c r="CQ382" s="83"/>
      <c r="CR382" s="83"/>
      <c r="CS382" s="83"/>
      <c r="CT382" s="83"/>
      <c r="CU382" s="83"/>
      <c r="CV382" s="83"/>
      <c r="CW382" s="83"/>
      <c r="CX382" s="83"/>
      <c r="CY382" s="83"/>
      <c r="CZ382" s="83"/>
      <c r="DA382" s="83"/>
      <c r="DB382" s="83"/>
      <c r="DC382" s="83"/>
      <c r="DD382" s="83"/>
      <c r="DE382" s="83"/>
      <c r="DF382" s="83"/>
      <c r="DG382" s="83"/>
      <c r="DH382" s="83"/>
      <c r="DI382" s="83"/>
      <c r="DJ382" s="83"/>
      <c r="DK382" s="83"/>
      <c r="DL382" s="83"/>
      <c r="DM382" s="83"/>
      <c r="DN382" s="83"/>
      <c r="DO382" s="83"/>
      <c r="DP382" s="83"/>
      <c r="DQ382" s="83"/>
      <c r="DR382" s="83"/>
      <c r="DS382" s="83"/>
      <c r="DT382" s="83"/>
      <c r="DU382" s="83"/>
      <c r="DV382" s="83"/>
      <c r="DW382" s="83"/>
      <c r="DX382" s="83"/>
      <c r="DY382" s="83"/>
      <c r="DZ382" s="83"/>
      <c r="EA382" s="83"/>
      <c r="EB382" s="83"/>
      <c r="EC382" s="83"/>
      <c r="ED382" s="83"/>
      <c r="EE382" s="83"/>
      <c r="EF382" s="83"/>
      <c r="EG382" s="83"/>
      <c r="EH382" s="83"/>
      <c r="EI382" s="83"/>
      <c r="EJ382" s="83"/>
      <c r="EK382" s="83"/>
      <c r="EL382" s="83"/>
      <c r="EM382" s="83"/>
      <c r="EN382" s="83"/>
      <c r="EO382" s="83"/>
      <c r="EP382" s="83"/>
      <c r="EQ382" s="83"/>
      <c r="ER382" s="83"/>
      <c r="ES382" s="83"/>
      <c r="ET382" s="83"/>
      <c r="EU382" s="83"/>
      <c r="EV382" s="83"/>
      <c r="EW382" s="83"/>
      <c r="EX382" s="83"/>
      <c r="EY382" s="83"/>
      <c r="EZ382" s="83"/>
      <c r="FA382" s="83"/>
      <c r="FB382" s="83"/>
      <c r="FC382" s="83"/>
      <c r="FD382" s="83"/>
      <c r="FE382" s="83"/>
      <c r="FF382" s="83"/>
      <c r="FG382" s="83"/>
      <c r="FH382" s="83"/>
      <c r="FI382" s="83"/>
      <c r="FJ382" s="83"/>
      <c r="FK382" s="83"/>
      <c r="FL382" s="83"/>
      <c r="FM382" s="83"/>
      <c r="FN382" s="83"/>
      <c r="FO382" s="83"/>
      <c r="FP382" s="83"/>
      <c r="FQ382" s="83"/>
      <c r="FR382" s="83"/>
      <c r="FS382" s="83"/>
      <c r="FT382" s="83"/>
      <c r="FU382" s="83"/>
      <c r="FV382" s="83"/>
      <c r="FW382" s="83"/>
      <c r="FX382" s="83"/>
      <c r="FY382" s="83"/>
      <c r="FZ382" s="83"/>
      <c r="GA382" s="83"/>
      <c r="GB382" s="83"/>
      <c r="GC382" s="83"/>
      <c r="GD382" s="83"/>
      <c r="GE382" s="83"/>
      <c r="GF382" s="83"/>
      <c r="GG382" s="83"/>
      <c r="GH382" s="83"/>
      <c r="GI382" s="83"/>
      <c r="GJ382" s="83"/>
      <c r="GK382" s="83"/>
      <c r="GL382" s="83"/>
      <c r="GM382" s="83"/>
      <c r="GN382" s="83"/>
      <c r="GO382" s="83"/>
      <c r="GP382" s="83"/>
      <c r="GQ382" s="83"/>
      <c r="GR382" s="83"/>
      <c r="GS382" s="83"/>
      <c r="GT382" s="83"/>
      <c r="GU382" s="83"/>
      <c r="GV382" s="83"/>
      <c r="GW382" s="83"/>
      <c r="GX382" s="83"/>
      <c r="GY382" s="83"/>
      <c r="GZ382" s="83"/>
      <c r="HA382" s="83"/>
      <c r="HB382" s="83"/>
      <c r="HC382" s="83"/>
      <c r="HD382" s="83"/>
      <c r="HE382" s="83"/>
      <c r="HF382" s="83"/>
      <c r="HG382" s="83"/>
      <c r="HH382" s="83"/>
      <c r="HI382" s="83"/>
      <c r="HJ382" s="83"/>
      <c r="HK382" s="83"/>
      <c r="HL382" s="83"/>
      <c r="HM382" s="83"/>
      <c r="HN382" s="83"/>
      <c r="HO382" s="83"/>
      <c r="HP382" s="83"/>
      <c r="HQ382" s="83"/>
      <c r="HR382" s="83"/>
      <c r="HS382" s="83"/>
      <c r="HT382" s="83"/>
      <c r="HU382" s="83"/>
      <c r="HV382" s="83"/>
      <c r="HW382" s="83"/>
      <c r="HX382" s="83"/>
      <c r="HY382" s="83"/>
      <c r="HZ382" s="83"/>
      <c r="IA382" s="83"/>
    </row>
    <row r="383" spans="1:235" ht="20.100000000000001" customHeight="1">
      <c r="A383" s="38">
        <v>512100</v>
      </c>
      <c r="B383" s="19" t="s">
        <v>306</v>
      </c>
      <c r="C383" s="20">
        <v>0</v>
      </c>
      <c r="D383" s="20">
        <v>0</v>
      </c>
      <c r="E383" s="20">
        <f>SUM(C383:D383)</f>
        <v>0</v>
      </c>
      <c r="F383" s="20"/>
      <c r="G383" s="20">
        <v>0</v>
      </c>
      <c r="H383" s="20">
        <f t="shared" ref="H383" si="182">H384+H386</f>
        <v>0</v>
      </c>
      <c r="I383" s="20">
        <v>25750800</v>
      </c>
      <c r="J383" s="146">
        <f t="shared" ref="J383:J397" si="183">SUM(E383:I383)</f>
        <v>25750800</v>
      </c>
      <c r="K383" s="20">
        <v>0</v>
      </c>
      <c r="L383" s="20">
        <v>0</v>
      </c>
      <c r="M383" s="20">
        <v>0</v>
      </c>
      <c r="N383" s="120">
        <v>0</v>
      </c>
      <c r="O383" s="187">
        <f t="shared" ref="O383:O397" si="184">SUM(K383:N383)</f>
        <v>0</v>
      </c>
      <c r="P383" s="182">
        <f t="shared" ref="P383:P397" si="185">SUM(J383+O383)</f>
        <v>25750800</v>
      </c>
    </row>
    <row r="384" spans="1:235" ht="20.100000000000001" hidden="1" customHeight="1">
      <c r="A384" s="22">
        <v>512111</v>
      </c>
      <c r="B384" s="28" t="s">
        <v>307</v>
      </c>
      <c r="C384" s="24">
        <v>0</v>
      </c>
      <c r="D384" s="24">
        <v>0</v>
      </c>
      <c r="E384" s="24">
        <v>0</v>
      </c>
      <c r="F384" s="60">
        <v>0</v>
      </c>
      <c r="G384" s="24">
        <v>0</v>
      </c>
      <c r="H384" s="24">
        <v>0</v>
      </c>
      <c r="I384" s="24">
        <v>0</v>
      </c>
      <c r="J384" s="146">
        <f t="shared" si="183"/>
        <v>0</v>
      </c>
      <c r="K384" s="24">
        <v>0</v>
      </c>
      <c r="L384" s="24">
        <v>0</v>
      </c>
      <c r="M384" s="24">
        <v>0</v>
      </c>
      <c r="N384" s="118">
        <v>0</v>
      </c>
      <c r="O384" s="187">
        <f t="shared" si="184"/>
        <v>0</v>
      </c>
      <c r="P384" s="182">
        <f t="shared" si="185"/>
        <v>0</v>
      </c>
    </row>
    <row r="385" spans="1:235" s="116" customFormat="1" ht="20.100000000000001" hidden="1" customHeight="1">
      <c r="A385" s="113">
        <v>512111</v>
      </c>
      <c r="B385" s="109" t="s">
        <v>400</v>
      </c>
      <c r="C385" s="100">
        <v>0</v>
      </c>
      <c r="D385" s="100">
        <v>0</v>
      </c>
      <c r="E385" s="100">
        <v>0</v>
      </c>
      <c r="F385" s="100">
        <v>0</v>
      </c>
      <c r="G385" s="100">
        <v>0</v>
      </c>
      <c r="H385" s="100">
        <v>0</v>
      </c>
      <c r="I385" s="100">
        <v>0</v>
      </c>
      <c r="J385" s="146">
        <f t="shared" si="183"/>
        <v>0</v>
      </c>
      <c r="K385" s="100">
        <v>0</v>
      </c>
      <c r="L385" s="100">
        <v>0</v>
      </c>
      <c r="M385" s="100">
        <v>0</v>
      </c>
      <c r="N385" s="196">
        <v>0</v>
      </c>
      <c r="O385" s="187">
        <f t="shared" si="184"/>
        <v>0</v>
      </c>
      <c r="P385" s="182">
        <f t="shared" si="185"/>
        <v>0</v>
      </c>
      <c r="Q385" s="130"/>
      <c r="R385" s="130"/>
      <c r="S385" s="130"/>
      <c r="T385" s="130"/>
      <c r="U385" s="130"/>
      <c r="V385" s="130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111"/>
      <c r="AU385" s="111"/>
      <c r="AV385" s="111"/>
      <c r="AW385" s="111"/>
      <c r="AX385" s="111"/>
      <c r="AY385" s="111"/>
      <c r="AZ385" s="111"/>
      <c r="BA385" s="111"/>
      <c r="BB385" s="111"/>
      <c r="BC385" s="111"/>
      <c r="BD385" s="111"/>
      <c r="BE385" s="111"/>
      <c r="BF385" s="111"/>
      <c r="BG385" s="111"/>
      <c r="BH385" s="111"/>
      <c r="BI385" s="111"/>
      <c r="BJ385" s="111"/>
      <c r="BK385" s="111"/>
      <c r="BL385" s="111"/>
      <c r="BM385" s="111"/>
      <c r="BN385" s="111"/>
      <c r="BO385" s="111"/>
      <c r="BP385" s="111"/>
      <c r="BQ385" s="111"/>
      <c r="BR385" s="111"/>
      <c r="BS385" s="111"/>
      <c r="BT385" s="111"/>
      <c r="BU385" s="111"/>
      <c r="BV385" s="111"/>
      <c r="BW385" s="111"/>
      <c r="BX385" s="111"/>
      <c r="BY385" s="111"/>
      <c r="BZ385" s="111"/>
      <c r="CA385" s="111"/>
      <c r="CB385" s="111"/>
      <c r="CC385" s="111"/>
      <c r="CD385" s="111"/>
      <c r="CE385" s="111"/>
      <c r="CF385" s="111"/>
      <c r="CG385" s="111"/>
      <c r="CH385" s="111"/>
      <c r="CI385" s="111"/>
      <c r="CJ385" s="111"/>
      <c r="CK385" s="111"/>
      <c r="CL385" s="111"/>
      <c r="CM385" s="111"/>
      <c r="CN385" s="111"/>
      <c r="CO385" s="111"/>
      <c r="CP385" s="111"/>
      <c r="CQ385" s="111"/>
      <c r="CR385" s="111"/>
      <c r="CS385" s="111"/>
      <c r="CT385" s="111"/>
      <c r="CU385" s="111"/>
      <c r="CV385" s="111"/>
      <c r="CW385" s="111"/>
      <c r="CX385" s="111"/>
      <c r="CY385" s="111"/>
      <c r="CZ385" s="111"/>
      <c r="DA385" s="111"/>
      <c r="DB385" s="111"/>
      <c r="DC385" s="111"/>
      <c r="DD385" s="111"/>
      <c r="DE385" s="111"/>
      <c r="DF385" s="111"/>
      <c r="DG385" s="111"/>
      <c r="DH385" s="111"/>
      <c r="DI385" s="111"/>
      <c r="DJ385" s="111"/>
      <c r="DK385" s="111"/>
      <c r="DL385" s="111"/>
      <c r="DM385" s="111"/>
      <c r="DN385" s="111"/>
      <c r="DO385" s="111"/>
      <c r="DP385" s="111"/>
      <c r="DQ385" s="111"/>
      <c r="DR385" s="111"/>
      <c r="DS385" s="111"/>
      <c r="DT385" s="111"/>
      <c r="DU385" s="111"/>
      <c r="DV385" s="111"/>
      <c r="DW385" s="111"/>
      <c r="DX385" s="111"/>
      <c r="DY385" s="111"/>
      <c r="DZ385" s="111"/>
      <c r="EA385" s="111"/>
      <c r="EB385" s="111"/>
      <c r="EC385" s="111"/>
      <c r="ED385" s="111"/>
      <c r="EE385" s="111"/>
      <c r="EF385" s="111"/>
      <c r="EG385" s="111"/>
      <c r="EH385" s="111"/>
      <c r="EI385" s="111"/>
      <c r="EJ385" s="111"/>
      <c r="EK385" s="111"/>
      <c r="EL385" s="111"/>
      <c r="EM385" s="111"/>
      <c r="EN385" s="111"/>
      <c r="EO385" s="111"/>
      <c r="EP385" s="111"/>
      <c r="EQ385" s="111"/>
      <c r="ER385" s="111"/>
      <c r="ES385" s="111"/>
      <c r="ET385" s="111"/>
      <c r="EU385" s="111"/>
      <c r="EV385" s="111"/>
      <c r="EW385" s="111"/>
      <c r="EX385" s="111"/>
      <c r="EY385" s="111"/>
      <c r="EZ385" s="111"/>
      <c r="FA385" s="111"/>
      <c r="FB385" s="111"/>
      <c r="FC385" s="111"/>
      <c r="FD385" s="111"/>
      <c r="FE385" s="111"/>
      <c r="FF385" s="111"/>
      <c r="FG385" s="111"/>
      <c r="FH385" s="111"/>
      <c r="FI385" s="111"/>
      <c r="FJ385" s="111"/>
      <c r="FK385" s="111"/>
      <c r="FL385" s="111"/>
      <c r="FM385" s="111"/>
      <c r="FN385" s="111"/>
      <c r="FO385" s="111"/>
      <c r="FP385" s="111"/>
      <c r="FQ385" s="111"/>
      <c r="FR385" s="111"/>
      <c r="FS385" s="111"/>
      <c r="FT385" s="111"/>
      <c r="FU385" s="111"/>
      <c r="FV385" s="111"/>
      <c r="FW385" s="111"/>
      <c r="FX385" s="111"/>
      <c r="FY385" s="111"/>
      <c r="FZ385" s="111"/>
      <c r="GA385" s="111"/>
      <c r="GB385" s="111"/>
      <c r="GC385" s="111"/>
      <c r="GD385" s="111"/>
      <c r="GE385" s="111"/>
      <c r="GF385" s="111"/>
      <c r="GG385" s="111"/>
      <c r="GH385" s="111"/>
      <c r="GI385" s="111"/>
      <c r="GJ385" s="111"/>
      <c r="GK385" s="111"/>
      <c r="GL385" s="111"/>
      <c r="GM385" s="111"/>
      <c r="GN385" s="111"/>
      <c r="GO385" s="111"/>
      <c r="GP385" s="111"/>
      <c r="GQ385" s="111"/>
      <c r="GR385" s="111"/>
      <c r="GS385" s="111"/>
      <c r="GT385" s="111"/>
      <c r="GU385" s="111"/>
      <c r="GV385" s="111"/>
      <c r="GW385" s="111"/>
      <c r="GX385" s="111"/>
      <c r="GY385" s="111"/>
      <c r="GZ385" s="111"/>
      <c r="HA385" s="111"/>
      <c r="HB385" s="111"/>
      <c r="HC385" s="111"/>
      <c r="HD385" s="111"/>
      <c r="HE385" s="111"/>
      <c r="HF385" s="111"/>
      <c r="HG385" s="111"/>
      <c r="HH385" s="111"/>
      <c r="HI385" s="111"/>
      <c r="HJ385" s="111"/>
      <c r="HK385" s="111"/>
      <c r="HL385" s="111"/>
      <c r="HM385" s="111"/>
      <c r="HN385" s="111"/>
      <c r="HO385" s="111"/>
      <c r="HP385" s="111"/>
      <c r="HQ385" s="111"/>
      <c r="HR385" s="111"/>
      <c r="HS385" s="111"/>
      <c r="HT385" s="111"/>
      <c r="HU385" s="111"/>
      <c r="HV385" s="111"/>
      <c r="HW385" s="111"/>
      <c r="HX385" s="111"/>
      <c r="HY385" s="111"/>
      <c r="HZ385" s="111"/>
      <c r="IA385" s="111"/>
    </row>
    <row r="386" spans="1:235" ht="20.100000000000001" hidden="1" customHeight="1">
      <c r="A386" s="22">
        <v>512115</v>
      </c>
      <c r="B386" s="28" t="s">
        <v>308</v>
      </c>
      <c r="C386" s="24">
        <v>0</v>
      </c>
      <c r="D386" s="24">
        <v>0</v>
      </c>
      <c r="E386" s="24">
        <v>0</v>
      </c>
      <c r="F386" s="24">
        <v>0</v>
      </c>
      <c r="G386" s="24">
        <v>0</v>
      </c>
      <c r="H386" s="24">
        <v>0</v>
      </c>
      <c r="I386" s="24">
        <v>21300000</v>
      </c>
      <c r="J386" s="146">
        <f t="shared" si="183"/>
        <v>21300000</v>
      </c>
      <c r="K386" s="24">
        <v>21300000</v>
      </c>
      <c r="L386" s="24">
        <v>21300000</v>
      </c>
      <c r="M386" s="24">
        <v>21300000</v>
      </c>
      <c r="N386" s="118">
        <v>21300000</v>
      </c>
      <c r="O386" s="187">
        <f t="shared" si="184"/>
        <v>85200000</v>
      </c>
      <c r="P386" s="182">
        <f t="shared" si="185"/>
        <v>106500000</v>
      </c>
    </row>
    <row r="387" spans="1:235" ht="20.100000000000001" customHeight="1">
      <c r="A387" s="38">
        <v>512200</v>
      </c>
      <c r="B387" s="19" t="s">
        <v>309</v>
      </c>
      <c r="C387" s="20">
        <v>0</v>
      </c>
      <c r="D387" s="20">
        <v>0</v>
      </c>
      <c r="E387" s="20">
        <f t="shared" ref="E387:E397" si="186">SUM(C387:D387)</f>
        <v>0</v>
      </c>
      <c r="F387" s="20">
        <v>1354000</v>
      </c>
      <c r="G387" s="20">
        <v>0</v>
      </c>
      <c r="H387" s="20">
        <f t="shared" ref="H387" si="187">H388+H389+H390</f>
        <v>0</v>
      </c>
      <c r="I387" s="20">
        <v>0</v>
      </c>
      <c r="J387" s="146">
        <f t="shared" si="183"/>
        <v>1354000</v>
      </c>
      <c r="K387" s="20">
        <v>0</v>
      </c>
      <c r="L387" s="20">
        <v>0</v>
      </c>
      <c r="M387" s="20">
        <v>0</v>
      </c>
      <c r="N387" s="120">
        <v>0</v>
      </c>
      <c r="O387" s="187">
        <f t="shared" si="184"/>
        <v>0</v>
      </c>
      <c r="P387" s="182">
        <f t="shared" si="185"/>
        <v>1354000</v>
      </c>
    </row>
    <row r="388" spans="1:235" ht="20.100000000000001" hidden="1" customHeight="1">
      <c r="A388" s="22">
        <v>512241</v>
      </c>
      <c r="B388" s="23" t="s">
        <v>378</v>
      </c>
      <c r="C388" s="24">
        <v>0</v>
      </c>
      <c r="D388" s="24">
        <v>0</v>
      </c>
      <c r="E388" s="20">
        <f t="shared" si="186"/>
        <v>0</v>
      </c>
      <c r="F388" s="24">
        <v>180000</v>
      </c>
      <c r="G388" s="24">
        <v>0</v>
      </c>
      <c r="H388" s="24">
        <v>0</v>
      </c>
      <c r="I388" s="24">
        <v>0</v>
      </c>
      <c r="J388" s="146">
        <f t="shared" si="183"/>
        <v>180000</v>
      </c>
      <c r="K388" s="24">
        <v>0</v>
      </c>
      <c r="L388" s="24">
        <v>0</v>
      </c>
      <c r="M388" s="24">
        <v>0</v>
      </c>
      <c r="N388" s="118">
        <v>0</v>
      </c>
      <c r="O388" s="187">
        <f t="shared" si="184"/>
        <v>0</v>
      </c>
      <c r="P388" s="182">
        <f t="shared" si="185"/>
        <v>180000</v>
      </c>
    </row>
    <row r="389" spans="1:235" ht="20.100000000000001" hidden="1" customHeight="1">
      <c r="A389" s="22">
        <v>512211</v>
      </c>
      <c r="B389" s="23" t="s">
        <v>310</v>
      </c>
      <c r="C389" s="24">
        <v>0</v>
      </c>
      <c r="D389" s="24">
        <v>0</v>
      </c>
      <c r="E389" s="20">
        <f t="shared" si="186"/>
        <v>0</v>
      </c>
      <c r="F389" s="24">
        <v>0</v>
      </c>
      <c r="G389" s="24">
        <v>0</v>
      </c>
      <c r="H389" s="24">
        <v>0</v>
      </c>
      <c r="I389" s="24">
        <v>0</v>
      </c>
      <c r="J389" s="146">
        <f t="shared" si="183"/>
        <v>0</v>
      </c>
      <c r="K389" s="24">
        <v>0</v>
      </c>
      <c r="L389" s="24">
        <v>0</v>
      </c>
      <c r="M389" s="24">
        <v>0</v>
      </c>
      <c r="N389" s="118">
        <v>0</v>
      </c>
      <c r="O389" s="187">
        <f t="shared" si="184"/>
        <v>0</v>
      </c>
      <c r="P389" s="182">
        <f t="shared" si="185"/>
        <v>0</v>
      </c>
    </row>
    <row r="390" spans="1:235" ht="20.100000000000001" hidden="1" customHeight="1">
      <c r="A390" s="22">
        <v>512221</v>
      </c>
      <c r="B390" s="23" t="s">
        <v>311</v>
      </c>
      <c r="C390" s="24">
        <v>0</v>
      </c>
      <c r="D390" s="24">
        <v>0</v>
      </c>
      <c r="E390" s="20">
        <f t="shared" si="186"/>
        <v>0</v>
      </c>
      <c r="F390" s="24">
        <v>0</v>
      </c>
      <c r="G390" s="24">
        <v>0</v>
      </c>
      <c r="H390" s="24">
        <v>0</v>
      </c>
      <c r="I390" s="24">
        <v>0</v>
      </c>
      <c r="J390" s="146">
        <f t="shared" si="183"/>
        <v>0</v>
      </c>
      <c r="K390" s="24">
        <v>0</v>
      </c>
      <c r="L390" s="24">
        <v>0</v>
      </c>
      <c r="M390" s="24">
        <v>0</v>
      </c>
      <c r="N390" s="118">
        <v>0</v>
      </c>
      <c r="O390" s="187">
        <f t="shared" si="184"/>
        <v>0</v>
      </c>
      <c r="P390" s="182">
        <f t="shared" si="185"/>
        <v>0</v>
      </c>
    </row>
    <row r="391" spans="1:235" ht="20.100000000000001" customHeight="1">
      <c r="A391" s="38">
        <v>512400</v>
      </c>
      <c r="B391" s="19" t="s">
        <v>312</v>
      </c>
      <c r="C391" s="20">
        <v>0</v>
      </c>
      <c r="D391" s="20">
        <v>0</v>
      </c>
      <c r="E391" s="20">
        <f t="shared" si="186"/>
        <v>0</v>
      </c>
      <c r="F391" s="20">
        <v>0</v>
      </c>
      <c r="G391" s="20">
        <v>0</v>
      </c>
      <c r="H391" s="20">
        <v>0</v>
      </c>
      <c r="I391" s="20">
        <v>0</v>
      </c>
      <c r="J391" s="146">
        <f t="shared" si="183"/>
        <v>0</v>
      </c>
      <c r="K391" s="20">
        <v>0</v>
      </c>
      <c r="L391" s="20">
        <v>0</v>
      </c>
      <c r="M391" s="20">
        <v>0</v>
      </c>
      <c r="N391" s="120">
        <v>0</v>
      </c>
      <c r="O391" s="187">
        <f t="shared" si="184"/>
        <v>0</v>
      </c>
      <c r="P391" s="182">
        <f t="shared" si="185"/>
        <v>0</v>
      </c>
    </row>
    <row r="392" spans="1:235" ht="20.100000000000001" customHeight="1">
      <c r="A392" s="38">
        <v>512500</v>
      </c>
      <c r="B392" s="19" t="s">
        <v>313</v>
      </c>
      <c r="C392" s="20">
        <v>0</v>
      </c>
      <c r="D392" s="20">
        <v>0</v>
      </c>
      <c r="E392" s="20">
        <f t="shared" si="186"/>
        <v>0</v>
      </c>
      <c r="F392" s="20">
        <v>550000</v>
      </c>
      <c r="G392" s="20">
        <v>3010000</v>
      </c>
      <c r="H392" s="20">
        <f t="shared" ref="H392" si="188">SUM(H393)</f>
        <v>0</v>
      </c>
      <c r="I392" s="20">
        <v>2460000</v>
      </c>
      <c r="J392" s="146">
        <f t="shared" si="183"/>
        <v>6020000</v>
      </c>
      <c r="K392" s="20">
        <v>0</v>
      </c>
      <c r="L392" s="20">
        <v>0</v>
      </c>
      <c r="M392" s="20">
        <v>0</v>
      </c>
      <c r="N392" s="120">
        <v>0</v>
      </c>
      <c r="O392" s="187">
        <f t="shared" si="184"/>
        <v>0</v>
      </c>
      <c r="P392" s="182">
        <f t="shared" si="185"/>
        <v>6020000</v>
      </c>
    </row>
    <row r="393" spans="1:235" ht="20.100000000000001" hidden="1" customHeight="1">
      <c r="A393" s="22">
        <v>512511</v>
      </c>
      <c r="B393" s="23" t="s">
        <v>314</v>
      </c>
      <c r="C393" s="24">
        <v>0</v>
      </c>
      <c r="D393" s="24">
        <v>0</v>
      </c>
      <c r="E393" s="20">
        <f t="shared" si="186"/>
        <v>0</v>
      </c>
      <c r="F393" s="24">
        <v>620000</v>
      </c>
      <c r="G393" s="24">
        <v>0</v>
      </c>
      <c r="H393" s="24">
        <v>0</v>
      </c>
      <c r="I393" s="24">
        <v>14280000</v>
      </c>
      <c r="J393" s="146">
        <f t="shared" si="183"/>
        <v>14900000</v>
      </c>
      <c r="K393" s="24">
        <v>14280000</v>
      </c>
      <c r="L393" s="24">
        <v>14280000</v>
      </c>
      <c r="M393" s="24">
        <v>14280000</v>
      </c>
      <c r="N393" s="118">
        <v>14280000</v>
      </c>
      <c r="O393" s="187">
        <f t="shared" si="184"/>
        <v>57120000</v>
      </c>
      <c r="P393" s="182">
        <f t="shared" si="185"/>
        <v>72020000</v>
      </c>
    </row>
    <row r="394" spans="1:235" ht="20.100000000000001" hidden="1" customHeight="1">
      <c r="A394" s="38">
        <v>512600</v>
      </c>
      <c r="B394" s="19" t="s">
        <v>315</v>
      </c>
      <c r="C394" s="24">
        <f ca="1">SUM(D394:J394)</f>
        <v>0</v>
      </c>
      <c r="D394" s="24"/>
      <c r="E394" s="20">
        <f t="shared" ca="1" si="186"/>
        <v>0</v>
      </c>
      <c r="F394" s="24"/>
      <c r="G394" s="24"/>
      <c r="H394" s="24"/>
      <c r="I394" s="24"/>
      <c r="J394" s="146">
        <f t="shared" ca="1" si="183"/>
        <v>22997000</v>
      </c>
      <c r="K394" s="24"/>
      <c r="L394" s="24"/>
      <c r="M394" s="24"/>
      <c r="N394" s="118"/>
      <c r="O394" s="187">
        <f t="shared" si="184"/>
        <v>0</v>
      </c>
      <c r="P394" s="182">
        <f t="shared" ca="1" si="185"/>
        <v>3100000</v>
      </c>
    </row>
    <row r="395" spans="1:235" ht="20.100000000000001" hidden="1" customHeight="1">
      <c r="A395" s="38">
        <v>512700</v>
      </c>
      <c r="B395" s="19" t="s">
        <v>316</v>
      </c>
      <c r="C395" s="24">
        <f ca="1">SUM(D395:J395)</f>
        <v>0</v>
      </c>
      <c r="D395" s="24"/>
      <c r="E395" s="20">
        <f t="shared" ca="1" si="186"/>
        <v>0</v>
      </c>
      <c r="F395" s="24"/>
      <c r="G395" s="24"/>
      <c r="H395" s="24"/>
      <c r="I395" s="24"/>
      <c r="J395" s="146">
        <f t="shared" ca="1" si="183"/>
        <v>22997000</v>
      </c>
      <c r="K395" s="24"/>
      <c r="L395" s="24"/>
      <c r="M395" s="24"/>
      <c r="N395" s="118"/>
      <c r="O395" s="187">
        <f t="shared" si="184"/>
        <v>0</v>
      </c>
      <c r="P395" s="182">
        <f t="shared" ca="1" si="185"/>
        <v>3100000</v>
      </c>
    </row>
    <row r="396" spans="1:235" ht="20.100000000000001" hidden="1" customHeight="1">
      <c r="A396" s="38">
        <v>512800</v>
      </c>
      <c r="B396" s="19" t="s">
        <v>317</v>
      </c>
      <c r="C396" s="24">
        <f ca="1">SUM(D396:J396)</f>
        <v>0</v>
      </c>
      <c r="D396" s="24"/>
      <c r="E396" s="20">
        <f t="shared" ca="1" si="186"/>
        <v>0</v>
      </c>
      <c r="F396" s="24"/>
      <c r="G396" s="24"/>
      <c r="H396" s="24"/>
      <c r="I396" s="24"/>
      <c r="J396" s="146">
        <f t="shared" ca="1" si="183"/>
        <v>22997000</v>
      </c>
      <c r="K396" s="24"/>
      <c r="L396" s="24"/>
      <c r="M396" s="24"/>
      <c r="N396" s="118"/>
      <c r="O396" s="187">
        <f t="shared" si="184"/>
        <v>0</v>
      </c>
      <c r="P396" s="182">
        <f t="shared" ca="1" si="185"/>
        <v>3100000</v>
      </c>
    </row>
    <row r="397" spans="1:235" ht="30" customHeight="1">
      <c r="A397" s="38">
        <v>512900</v>
      </c>
      <c r="B397" s="19" t="s">
        <v>318</v>
      </c>
      <c r="C397" s="20">
        <v>0</v>
      </c>
      <c r="D397" s="20">
        <v>0</v>
      </c>
      <c r="E397" s="20">
        <f t="shared" si="186"/>
        <v>0</v>
      </c>
      <c r="F397" s="20">
        <v>0</v>
      </c>
      <c r="G397" s="20">
        <v>0</v>
      </c>
      <c r="H397" s="20">
        <f t="shared" ref="H397" si="189">H398</f>
        <v>0</v>
      </c>
      <c r="I397" s="20">
        <v>0</v>
      </c>
      <c r="J397" s="146">
        <f t="shared" si="183"/>
        <v>0</v>
      </c>
      <c r="K397" s="20">
        <v>0</v>
      </c>
      <c r="L397" s="20">
        <v>0</v>
      </c>
      <c r="M397" s="20">
        <v>0</v>
      </c>
      <c r="N397" s="120">
        <v>0</v>
      </c>
      <c r="O397" s="187">
        <f t="shared" si="184"/>
        <v>0</v>
      </c>
      <c r="P397" s="182">
        <f t="shared" si="185"/>
        <v>0</v>
      </c>
    </row>
    <row r="398" spans="1:235" ht="30" hidden="1" customHeight="1">
      <c r="A398" s="22">
        <v>512931</v>
      </c>
      <c r="B398" s="23" t="s">
        <v>319</v>
      </c>
      <c r="C398" s="24">
        <v>0</v>
      </c>
      <c r="D398" s="24">
        <v>0</v>
      </c>
      <c r="E398" s="60">
        <v>0</v>
      </c>
      <c r="F398" s="24">
        <v>0</v>
      </c>
      <c r="G398" s="24">
        <v>0</v>
      </c>
      <c r="H398" s="24">
        <v>0</v>
      </c>
      <c r="I398" s="24">
        <v>0</v>
      </c>
      <c r="J398" s="158">
        <f>SUM(E398:I398)</f>
        <v>0</v>
      </c>
      <c r="K398" s="24">
        <v>0</v>
      </c>
      <c r="L398" s="24">
        <v>0</v>
      </c>
      <c r="M398" s="24">
        <v>0</v>
      </c>
      <c r="N398" s="118">
        <v>0</v>
      </c>
      <c r="O398" s="188">
        <v>0</v>
      </c>
      <c r="P398" s="188">
        <v>0</v>
      </c>
    </row>
    <row r="399" spans="1:235" ht="20.100000000000001" hidden="1" customHeight="1">
      <c r="A399" s="21">
        <v>520000</v>
      </c>
      <c r="B399" s="19" t="s">
        <v>320</v>
      </c>
      <c r="C399" s="20" t="e">
        <f>SUM(C400+C402+#REF!)</f>
        <v>#REF!</v>
      </c>
      <c r="D399" s="20" t="e">
        <f>SUM(D400+D402+#REF!)</f>
        <v>#REF!</v>
      </c>
      <c r="E399" s="20" t="e">
        <f>SUM(E400+E402+#REF!)</f>
        <v>#REF!</v>
      </c>
      <c r="F399" s="20" t="e">
        <f>SUM(F400+F402+#REF!)</f>
        <v>#REF!</v>
      </c>
      <c r="G399" s="20" t="e">
        <f>SUM(G400+G402+#REF!)</f>
        <v>#REF!</v>
      </c>
      <c r="H399" s="20" t="e">
        <f>SUM(H400+H402+#REF!)</f>
        <v>#REF!</v>
      </c>
      <c r="I399" s="20"/>
      <c r="J399" s="146" t="e">
        <f>SUM(J400+J402+#REF!)</f>
        <v>#REF!</v>
      </c>
      <c r="K399" s="20"/>
      <c r="L399" s="20"/>
      <c r="M399" s="20"/>
      <c r="N399" s="120"/>
      <c r="O399" s="190"/>
      <c r="P399" s="190"/>
    </row>
    <row r="400" spans="1:235" ht="20.100000000000001" hidden="1" customHeight="1">
      <c r="A400" s="21">
        <v>521000</v>
      </c>
      <c r="B400" s="19" t="s">
        <v>321</v>
      </c>
      <c r="C400" s="20">
        <f t="shared" ref="C400:J400" si="190">SUM(C401)</f>
        <v>0</v>
      </c>
      <c r="D400" s="20">
        <f t="shared" si="190"/>
        <v>0</v>
      </c>
      <c r="E400" s="20">
        <f t="shared" si="190"/>
        <v>0</v>
      </c>
      <c r="F400" s="20">
        <f t="shared" si="190"/>
        <v>0</v>
      </c>
      <c r="G400" s="20">
        <f t="shared" si="190"/>
        <v>0</v>
      </c>
      <c r="H400" s="20">
        <f t="shared" si="190"/>
        <v>0</v>
      </c>
      <c r="I400" s="20"/>
      <c r="J400" s="146">
        <f t="shared" si="190"/>
        <v>0</v>
      </c>
      <c r="K400" s="20"/>
      <c r="L400" s="20"/>
      <c r="M400" s="20"/>
      <c r="N400" s="120"/>
      <c r="O400" s="190"/>
      <c r="P400" s="190"/>
    </row>
    <row r="401" spans="1:16" ht="20.100000000000001" hidden="1" customHeight="1">
      <c r="A401" s="22">
        <v>521100</v>
      </c>
      <c r="B401" s="23" t="s">
        <v>322</v>
      </c>
      <c r="C401" s="24">
        <f>SUM(D401:J401)</f>
        <v>0</v>
      </c>
      <c r="D401" s="24"/>
      <c r="E401" s="24"/>
      <c r="F401" s="24"/>
      <c r="G401" s="24"/>
      <c r="H401" s="24"/>
      <c r="I401" s="24"/>
      <c r="J401" s="147"/>
      <c r="K401" s="24"/>
      <c r="L401" s="24"/>
      <c r="M401" s="24"/>
      <c r="N401" s="118"/>
      <c r="O401" s="188"/>
      <c r="P401" s="188"/>
    </row>
    <row r="402" spans="1:16" ht="20.100000000000001" hidden="1" customHeight="1">
      <c r="A402" s="21">
        <v>522000</v>
      </c>
      <c r="B402" s="19" t="s">
        <v>323</v>
      </c>
      <c r="C402" s="20" t="e">
        <f>SUM(C403+#REF!+#REF!)</f>
        <v>#REF!</v>
      </c>
      <c r="D402" s="20" t="e">
        <f>SUM(D403+#REF!+#REF!)</f>
        <v>#REF!</v>
      </c>
      <c r="E402" s="20" t="e">
        <f>SUM(E403+#REF!+#REF!)</f>
        <v>#REF!</v>
      </c>
      <c r="F402" s="20" t="e">
        <f>SUM(F403+#REF!+#REF!)</f>
        <v>#REF!</v>
      </c>
      <c r="G402" s="20" t="e">
        <f>SUM(G403+#REF!+#REF!)</f>
        <v>#REF!</v>
      </c>
      <c r="H402" s="20" t="e">
        <f>SUM(H403+#REF!+#REF!)</f>
        <v>#REF!</v>
      </c>
      <c r="I402" s="20"/>
      <c r="J402" s="146" t="e">
        <f>SUM(J403+#REF!+#REF!)</f>
        <v>#REF!</v>
      </c>
      <c r="K402" s="20"/>
      <c r="L402" s="20"/>
      <c r="M402" s="20"/>
      <c r="N402" s="120"/>
      <c r="O402" s="190"/>
      <c r="P402" s="190"/>
    </row>
    <row r="403" spans="1:16" ht="20.100000000000001" hidden="1" customHeight="1">
      <c r="A403" s="22">
        <v>522100</v>
      </c>
      <c r="B403" s="23" t="s">
        <v>324</v>
      </c>
      <c r="C403" s="24">
        <f>SUM(D403:J403)</f>
        <v>0</v>
      </c>
      <c r="D403" s="24"/>
      <c r="E403" s="24"/>
      <c r="F403" s="24"/>
      <c r="G403" s="24"/>
      <c r="H403" s="24"/>
      <c r="I403" s="24"/>
      <c r="J403" s="147"/>
      <c r="K403" s="24"/>
      <c r="L403" s="24"/>
      <c r="M403" s="24"/>
      <c r="N403" s="118"/>
      <c r="O403" s="188"/>
      <c r="P403" s="188"/>
    </row>
    <row r="404" spans="1:16" ht="16.5" hidden="1" customHeight="1">
      <c r="A404" s="25" t="s">
        <v>3</v>
      </c>
      <c r="B404" s="39" t="s">
        <v>15</v>
      </c>
      <c r="C404" s="29">
        <v>4</v>
      </c>
      <c r="D404" s="29">
        <v>5</v>
      </c>
      <c r="E404" s="29">
        <v>6</v>
      </c>
      <c r="F404" s="29">
        <v>7</v>
      </c>
      <c r="G404" s="29">
        <v>8</v>
      </c>
      <c r="H404" s="29">
        <v>9</v>
      </c>
      <c r="I404" s="29"/>
      <c r="J404" s="149">
        <v>9</v>
      </c>
      <c r="K404" s="29"/>
      <c r="L404" s="29"/>
      <c r="M404" s="29"/>
      <c r="N404" s="169"/>
      <c r="O404" s="191"/>
      <c r="P404" s="191"/>
    </row>
    <row r="405" spans="1:16" ht="20.100000000000001" hidden="1" customHeight="1">
      <c r="A405" s="22">
        <v>621200</v>
      </c>
      <c r="B405" s="23" t="s">
        <v>325</v>
      </c>
      <c r="C405" s="24">
        <f t="shared" ref="C405:C412" si="191">SUM(D405:J405)</f>
        <v>0</v>
      </c>
      <c r="D405" s="24"/>
      <c r="E405" s="24"/>
      <c r="F405" s="24"/>
      <c r="G405" s="24"/>
      <c r="H405" s="24"/>
      <c r="I405" s="24"/>
      <c r="J405" s="147"/>
      <c r="K405" s="24"/>
      <c r="L405" s="24"/>
      <c r="M405" s="24"/>
      <c r="N405" s="118"/>
      <c r="O405" s="188"/>
      <c r="P405" s="188"/>
    </row>
    <row r="406" spans="1:16" ht="20.100000000000001" hidden="1" customHeight="1">
      <c r="A406" s="22">
        <v>621300</v>
      </c>
      <c r="B406" s="23" t="s">
        <v>326</v>
      </c>
      <c r="C406" s="24">
        <f t="shared" si="191"/>
        <v>0</v>
      </c>
      <c r="D406" s="24"/>
      <c r="E406" s="24"/>
      <c r="F406" s="24"/>
      <c r="G406" s="24"/>
      <c r="H406" s="24"/>
      <c r="I406" s="24"/>
      <c r="J406" s="147"/>
      <c r="K406" s="24"/>
      <c r="L406" s="24"/>
      <c r="M406" s="24"/>
      <c r="N406" s="118"/>
      <c r="O406" s="188"/>
      <c r="P406" s="188"/>
    </row>
    <row r="407" spans="1:16" ht="20.100000000000001" hidden="1" customHeight="1">
      <c r="A407" s="22">
        <v>621400</v>
      </c>
      <c r="B407" s="23" t="s">
        <v>327</v>
      </c>
      <c r="C407" s="24">
        <f t="shared" si="191"/>
        <v>0</v>
      </c>
      <c r="D407" s="24"/>
      <c r="E407" s="24"/>
      <c r="F407" s="24"/>
      <c r="G407" s="24"/>
      <c r="H407" s="24"/>
      <c r="I407" s="24"/>
      <c r="J407" s="147"/>
      <c r="K407" s="24"/>
      <c r="L407" s="24"/>
      <c r="M407" s="24"/>
      <c r="N407" s="118"/>
      <c r="O407" s="188"/>
      <c r="P407" s="188"/>
    </row>
    <row r="408" spans="1:16" ht="20.100000000000001" hidden="1" customHeight="1">
      <c r="A408" s="22">
        <v>621500</v>
      </c>
      <c r="B408" s="23" t="s">
        <v>328</v>
      </c>
      <c r="C408" s="24">
        <f t="shared" si="191"/>
        <v>0</v>
      </c>
      <c r="D408" s="24"/>
      <c r="E408" s="24"/>
      <c r="F408" s="24"/>
      <c r="G408" s="24"/>
      <c r="H408" s="24"/>
      <c r="I408" s="24"/>
      <c r="J408" s="147"/>
      <c r="K408" s="24"/>
      <c r="L408" s="24"/>
      <c r="M408" s="24"/>
      <c r="N408" s="118"/>
      <c r="O408" s="188"/>
      <c r="P408" s="188"/>
    </row>
    <row r="409" spans="1:16" ht="20.100000000000001" hidden="1" customHeight="1">
      <c r="A409" s="22">
        <v>621600</v>
      </c>
      <c r="B409" s="23" t="s">
        <v>329</v>
      </c>
      <c r="C409" s="24">
        <f t="shared" si="191"/>
        <v>0</v>
      </c>
      <c r="D409" s="24"/>
      <c r="E409" s="24"/>
      <c r="F409" s="24"/>
      <c r="G409" s="24"/>
      <c r="H409" s="24"/>
      <c r="I409" s="24"/>
      <c r="J409" s="147"/>
      <c r="K409" s="24"/>
      <c r="L409" s="24"/>
      <c r="M409" s="24"/>
      <c r="N409" s="118"/>
      <c r="O409" s="188"/>
      <c r="P409" s="188"/>
    </row>
    <row r="410" spans="1:16" ht="20.100000000000001" hidden="1" customHeight="1">
      <c r="A410" s="22">
        <v>621700</v>
      </c>
      <c r="B410" s="23" t="s">
        <v>330</v>
      </c>
      <c r="C410" s="24">
        <f t="shared" si="191"/>
        <v>0</v>
      </c>
      <c r="D410" s="24"/>
      <c r="E410" s="24"/>
      <c r="F410" s="24"/>
      <c r="G410" s="24"/>
      <c r="H410" s="24"/>
      <c r="I410" s="24"/>
      <c r="J410" s="147"/>
      <c r="K410" s="24"/>
      <c r="L410" s="24"/>
      <c r="M410" s="24"/>
      <c r="N410" s="118"/>
      <c r="O410" s="188"/>
      <c r="P410" s="188"/>
    </row>
    <row r="411" spans="1:16" ht="20.100000000000001" hidden="1" customHeight="1">
      <c r="A411" s="22">
        <v>621800</v>
      </c>
      <c r="B411" s="23" t="s">
        <v>331</v>
      </c>
      <c r="C411" s="24">
        <f t="shared" si="191"/>
        <v>0</v>
      </c>
      <c r="D411" s="24"/>
      <c r="E411" s="24"/>
      <c r="F411" s="24"/>
      <c r="G411" s="24"/>
      <c r="H411" s="24"/>
      <c r="I411" s="24"/>
      <c r="J411" s="147"/>
      <c r="K411" s="24"/>
      <c r="L411" s="24"/>
      <c r="M411" s="24"/>
      <c r="N411" s="118"/>
      <c r="O411" s="188"/>
      <c r="P411" s="188"/>
    </row>
    <row r="412" spans="1:16" ht="20.100000000000001" hidden="1" customHeight="1">
      <c r="A412" s="22">
        <v>621900</v>
      </c>
      <c r="B412" s="23" t="s">
        <v>332</v>
      </c>
      <c r="C412" s="24">
        <f t="shared" si="191"/>
        <v>0</v>
      </c>
      <c r="D412" s="24"/>
      <c r="E412" s="24"/>
      <c r="F412" s="24"/>
      <c r="G412" s="24"/>
      <c r="H412" s="24"/>
      <c r="I412" s="24"/>
      <c r="J412" s="147"/>
      <c r="K412" s="24"/>
      <c r="L412" s="24"/>
      <c r="M412" s="24"/>
      <c r="N412" s="118"/>
      <c r="O412" s="188"/>
      <c r="P412" s="188"/>
    </row>
    <row r="413" spans="1:16" ht="20.100000000000001" hidden="1" customHeight="1">
      <c r="A413" s="21">
        <v>622000</v>
      </c>
      <c r="B413" s="19" t="s">
        <v>333</v>
      </c>
      <c r="C413" s="20">
        <f t="shared" ref="C413:J413" si="192">SUM(C414:C421)</f>
        <v>0</v>
      </c>
      <c r="D413" s="20">
        <f t="shared" si="192"/>
        <v>0</v>
      </c>
      <c r="E413" s="20">
        <f t="shared" si="192"/>
        <v>0</v>
      </c>
      <c r="F413" s="20">
        <f t="shared" si="192"/>
        <v>0</v>
      </c>
      <c r="G413" s="20">
        <f t="shared" si="192"/>
        <v>0</v>
      </c>
      <c r="H413" s="20">
        <f t="shared" si="192"/>
        <v>0</v>
      </c>
      <c r="I413" s="20"/>
      <c r="J413" s="146">
        <f t="shared" si="192"/>
        <v>0</v>
      </c>
      <c r="K413" s="20"/>
      <c r="L413" s="20"/>
      <c r="M413" s="20"/>
      <c r="N413" s="120"/>
      <c r="O413" s="190"/>
      <c r="P413" s="190"/>
    </row>
    <row r="414" spans="1:16" ht="20.100000000000001" hidden="1" customHeight="1">
      <c r="A414" s="22">
        <v>622100</v>
      </c>
      <c r="B414" s="23" t="s">
        <v>334</v>
      </c>
      <c r="C414" s="24">
        <f t="shared" ref="C414:C421" si="193">SUM(D414:J414)</f>
        <v>0</v>
      </c>
      <c r="D414" s="24"/>
      <c r="E414" s="24"/>
      <c r="F414" s="24"/>
      <c r="G414" s="24"/>
      <c r="H414" s="24"/>
      <c r="I414" s="24"/>
      <c r="J414" s="147"/>
      <c r="K414" s="24"/>
      <c r="L414" s="24"/>
      <c r="M414" s="24"/>
      <c r="N414" s="118"/>
      <c r="O414" s="188"/>
      <c r="P414" s="188"/>
    </row>
    <row r="415" spans="1:16" ht="20.100000000000001" hidden="1" customHeight="1">
      <c r="A415" s="22">
        <v>622200</v>
      </c>
      <c r="B415" s="23" t="s">
        <v>335</v>
      </c>
      <c r="C415" s="24">
        <f t="shared" si="193"/>
        <v>0</v>
      </c>
      <c r="D415" s="24"/>
      <c r="E415" s="24"/>
      <c r="F415" s="24"/>
      <c r="G415" s="24"/>
      <c r="H415" s="24"/>
      <c r="I415" s="24"/>
      <c r="J415" s="147"/>
      <c r="K415" s="24"/>
      <c r="L415" s="24"/>
      <c r="M415" s="24"/>
      <c r="N415" s="118"/>
      <c r="O415" s="188"/>
      <c r="P415" s="188"/>
    </row>
    <row r="416" spans="1:16" ht="20.100000000000001" hidden="1" customHeight="1">
      <c r="A416" s="22">
        <v>622300</v>
      </c>
      <c r="B416" s="23" t="s">
        <v>336</v>
      </c>
      <c r="C416" s="24">
        <f t="shared" si="193"/>
        <v>0</v>
      </c>
      <c r="D416" s="24"/>
      <c r="E416" s="24"/>
      <c r="F416" s="24"/>
      <c r="G416" s="24"/>
      <c r="H416" s="24"/>
      <c r="I416" s="24"/>
      <c r="J416" s="147"/>
      <c r="K416" s="24"/>
      <c r="L416" s="24"/>
      <c r="M416" s="24"/>
      <c r="N416" s="118"/>
      <c r="O416" s="188"/>
      <c r="P416" s="188"/>
    </row>
    <row r="417" spans="1:236" ht="20.100000000000001" hidden="1" customHeight="1">
      <c r="A417" s="22">
        <v>622400</v>
      </c>
      <c r="B417" s="23" t="s">
        <v>337</v>
      </c>
      <c r="C417" s="24">
        <f t="shared" si="193"/>
        <v>0</v>
      </c>
      <c r="D417" s="24"/>
      <c r="E417" s="24"/>
      <c r="F417" s="24"/>
      <c r="G417" s="24"/>
      <c r="H417" s="24"/>
      <c r="I417" s="24"/>
      <c r="J417" s="147"/>
      <c r="K417" s="24"/>
      <c r="L417" s="24"/>
      <c r="M417" s="24"/>
      <c r="N417" s="118"/>
      <c r="O417" s="188"/>
      <c r="P417" s="188"/>
    </row>
    <row r="418" spans="1:236" ht="20.100000000000001" hidden="1" customHeight="1">
      <c r="A418" s="22">
        <v>622500</v>
      </c>
      <c r="B418" s="23" t="s">
        <v>338</v>
      </c>
      <c r="C418" s="24">
        <f t="shared" si="193"/>
        <v>0</v>
      </c>
      <c r="D418" s="24"/>
      <c r="E418" s="24"/>
      <c r="F418" s="24"/>
      <c r="G418" s="24"/>
      <c r="H418" s="24"/>
      <c r="I418" s="24"/>
      <c r="J418" s="147"/>
      <c r="K418" s="24"/>
      <c r="L418" s="24"/>
      <c r="M418" s="24"/>
      <c r="N418" s="118"/>
      <c r="O418" s="188"/>
      <c r="P418" s="188"/>
    </row>
    <row r="419" spans="1:236" ht="20.100000000000001" hidden="1" customHeight="1">
      <c r="A419" s="22">
        <v>622600</v>
      </c>
      <c r="B419" s="23" t="s">
        <v>339</v>
      </c>
      <c r="C419" s="24">
        <f t="shared" si="193"/>
        <v>0</v>
      </c>
      <c r="D419" s="24"/>
      <c r="E419" s="24"/>
      <c r="F419" s="24"/>
      <c r="G419" s="24"/>
      <c r="H419" s="24"/>
      <c r="I419" s="24"/>
      <c r="J419" s="147"/>
      <c r="K419" s="24"/>
      <c r="L419" s="24"/>
      <c r="M419" s="24"/>
      <c r="N419" s="118"/>
      <c r="O419" s="188"/>
      <c r="P419" s="188"/>
    </row>
    <row r="420" spans="1:236" ht="20.100000000000001" hidden="1" customHeight="1">
      <c r="A420" s="22">
        <v>622700</v>
      </c>
      <c r="B420" s="23" t="s">
        <v>340</v>
      </c>
      <c r="C420" s="24">
        <f t="shared" si="193"/>
        <v>0</v>
      </c>
      <c r="D420" s="24"/>
      <c r="E420" s="24"/>
      <c r="F420" s="24"/>
      <c r="G420" s="24"/>
      <c r="H420" s="24"/>
      <c r="I420" s="24"/>
      <c r="J420" s="147"/>
      <c r="K420" s="24"/>
      <c r="L420" s="24"/>
      <c r="M420" s="24"/>
      <c r="N420" s="118"/>
      <c r="O420" s="188"/>
      <c r="P420" s="188"/>
    </row>
    <row r="421" spans="1:236" ht="20.100000000000001" hidden="1" customHeight="1">
      <c r="A421" s="22">
        <v>622800</v>
      </c>
      <c r="B421" s="23" t="s">
        <v>341</v>
      </c>
      <c r="C421" s="24">
        <f t="shared" si="193"/>
        <v>0</v>
      </c>
      <c r="D421" s="24"/>
      <c r="E421" s="24"/>
      <c r="F421" s="24"/>
      <c r="G421" s="24"/>
      <c r="H421" s="24"/>
      <c r="I421" s="24"/>
      <c r="J421" s="147"/>
      <c r="K421" s="24"/>
      <c r="L421" s="24"/>
      <c r="M421" s="24"/>
      <c r="N421" s="118"/>
      <c r="O421" s="188"/>
      <c r="P421" s="188"/>
    </row>
    <row r="422" spans="1:236" ht="39.950000000000003" hidden="1" customHeight="1">
      <c r="A422" s="21">
        <v>623000</v>
      </c>
      <c r="B422" s="19" t="s">
        <v>342</v>
      </c>
      <c r="C422" s="20">
        <f t="shared" ref="C422:J422" si="194">SUM(C423)</f>
        <v>0</v>
      </c>
      <c r="D422" s="20">
        <f t="shared" si="194"/>
        <v>0</v>
      </c>
      <c r="E422" s="20">
        <f t="shared" si="194"/>
        <v>0</v>
      </c>
      <c r="F422" s="20">
        <f t="shared" si="194"/>
        <v>0</v>
      </c>
      <c r="G422" s="20">
        <f t="shared" si="194"/>
        <v>0</v>
      </c>
      <c r="H422" s="20">
        <f t="shared" si="194"/>
        <v>0</v>
      </c>
      <c r="I422" s="20"/>
      <c r="J422" s="146">
        <f t="shared" si="194"/>
        <v>0</v>
      </c>
      <c r="K422" s="20"/>
      <c r="L422" s="20"/>
      <c r="M422" s="20"/>
      <c r="N422" s="120"/>
      <c r="O422" s="190"/>
      <c r="P422" s="190"/>
    </row>
    <row r="423" spans="1:236" ht="39.950000000000003" hidden="1" customHeight="1">
      <c r="A423" s="31">
        <v>623100</v>
      </c>
      <c r="B423" s="32" t="s">
        <v>343</v>
      </c>
      <c r="C423" s="33">
        <f>SUM(D423:J423)</f>
        <v>0</v>
      </c>
      <c r="D423" s="33"/>
      <c r="E423" s="33"/>
      <c r="F423" s="33"/>
      <c r="G423" s="33"/>
      <c r="H423" s="33"/>
      <c r="I423" s="33"/>
      <c r="J423" s="152"/>
      <c r="K423" s="33"/>
      <c r="L423" s="33"/>
      <c r="M423" s="33"/>
      <c r="N423" s="201"/>
      <c r="O423" s="188"/>
      <c r="P423" s="188"/>
    </row>
    <row r="424" spans="1:236" ht="22.5" hidden="1" customHeight="1">
      <c r="A424" s="62"/>
      <c r="B424" s="63"/>
      <c r="C424" s="64"/>
      <c r="D424" s="64"/>
      <c r="E424" s="64"/>
      <c r="F424" s="64"/>
      <c r="G424" s="64"/>
      <c r="H424" s="64"/>
      <c r="I424" s="64"/>
      <c r="J424" s="163"/>
      <c r="K424" s="64"/>
      <c r="L424" s="64"/>
      <c r="M424" s="64"/>
      <c r="N424" s="202"/>
      <c r="O424" s="188"/>
      <c r="P424" s="188"/>
    </row>
    <row r="425" spans="1:236" s="99" customFormat="1" ht="22.5" customHeight="1" thickBot="1">
      <c r="A425" s="102">
        <v>513100</v>
      </c>
      <c r="B425" s="103" t="s">
        <v>375</v>
      </c>
      <c r="C425" s="104">
        <f>SUM(C426)</f>
        <v>0</v>
      </c>
      <c r="D425" s="104">
        <f t="shared" ref="D425:P425" si="195">SUM(D426)</f>
        <v>0</v>
      </c>
      <c r="E425" s="104">
        <f t="shared" si="195"/>
        <v>0</v>
      </c>
      <c r="F425" s="104">
        <f t="shared" si="195"/>
        <v>0</v>
      </c>
      <c r="G425" s="104">
        <f t="shared" si="195"/>
        <v>0</v>
      </c>
      <c r="H425" s="104">
        <f t="shared" si="195"/>
        <v>0</v>
      </c>
      <c r="I425" s="104">
        <f t="shared" si="195"/>
        <v>0</v>
      </c>
      <c r="J425" s="157">
        <f t="shared" si="195"/>
        <v>0</v>
      </c>
      <c r="K425" s="104">
        <f t="shared" si="195"/>
        <v>0</v>
      </c>
      <c r="L425" s="104">
        <f t="shared" si="195"/>
        <v>0</v>
      </c>
      <c r="M425" s="104">
        <f t="shared" si="195"/>
        <v>0</v>
      </c>
      <c r="N425" s="178">
        <f t="shared" si="195"/>
        <v>0</v>
      </c>
      <c r="O425" s="186">
        <f t="shared" si="195"/>
        <v>0</v>
      </c>
      <c r="P425" s="186">
        <f t="shared" si="195"/>
        <v>0</v>
      </c>
      <c r="Q425" s="132"/>
      <c r="R425" s="132"/>
      <c r="S425" s="132"/>
      <c r="T425" s="132"/>
      <c r="U425" s="132"/>
      <c r="V425" s="132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8"/>
      <c r="BI425" s="98"/>
      <c r="BJ425" s="98"/>
      <c r="BK425" s="98"/>
      <c r="BL425" s="98"/>
      <c r="BM425" s="98"/>
      <c r="BN425" s="98"/>
      <c r="BO425" s="98"/>
      <c r="BP425" s="98"/>
      <c r="BQ425" s="98"/>
      <c r="BR425" s="98"/>
      <c r="BS425" s="98"/>
      <c r="BT425" s="98"/>
      <c r="BU425" s="98"/>
      <c r="BV425" s="98"/>
      <c r="BW425" s="98"/>
      <c r="BX425" s="98"/>
      <c r="BY425" s="98"/>
      <c r="BZ425" s="98"/>
      <c r="CA425" s="98"/>
      <c r="CB425" s="98"/>
      <c r="CC425" s="98"/>
      <c r="CD425" s="98"/>
      <c r="CE425" s="98"/>
      <c r="CF425" s="98"/>
      <c r="CG425" s="98"/>
      <c r="CH425" s="98"/>
      <c r="CI425" s="98"/>
      <c r="CJ425" s="98"/>
      <c r="CK425" s="98"/>
      <c r="CL425" s="98"/>
      <c r="CM425" s="98"/>
      <c r="CN425" s="98"/>
      <c r="CO425" s="98"/>
      <c r="CP425" s="98"/>
      <c r="CQ425" s="98"/>
      <c r="CR425" s="98"/>
      <c r="CS425" s="98"/>
      <c r="CT425" s="98"/>
      <c r="CU425" s="98"/>
      <c r="CV425" s="98"/>
      <c r="CW425" s="98"/>
      <c r="CX425" s="98"/>
      <c r="CY425" s="98"/>
      <c r="CZ425" s="98"/>
      <c r="DA425" s="98"/>
      <c r="DB425" s="98"/>
      <c r="DC425" s="98"/>
      <c r="DD425" s="98"/>
      <c r="DE425" s="98"/>
      <c r="DF425" s="98"/>
      <c r="DG425" s="98"/>
      <c r="DH425" s="98"/>
      <c r="DI425" s="98"/>
      <c r="DJ425" s="98"/>
      <c r="DK425" s="98"/>
      <c r="DL425" s="98"/>
      <c r="DM425" s="98"/>
      <c r="DN425" s="98"/>
      <c r="DO425" s="98"/>
      <c r="DP425" s="98"/>
      <c r="DQ425" s="98"/>
      <c r="DR425" s="98"/>
      <c r="DS425" s="98"/>
      <c r="DT425" s="98"/>
      <c r="DU425" s="98"/>
      <c r="DV425" s="98"/>
      <c r="DW425" s="98"/>
      <c r="DX425" s="98"/>
      <c r="DY425" s="98"/>
      <c r="DZ425" s="98"/>
      <c r="EA425" s="98"/>
      <c r="EB425" s="98"/>
      <c r="EC425" s="98"/>
      <c r="ED425" s="98"/>
      <c r="EE425" s="98"/>
      <c r="EF425" s="98"/>
      <c r="EG425" s="98"/>
      <c r="EH425" s="98"/>
      <c r="EI425" s="98"/>
      <c r="EJ425" s="98"/>
      <c r="EK425" s="98"/>
      <c r="EL425" s="98"/>
      <c r="EM425" s="98"/>
      <c r="EN425" s="98"/>
      <c r="EO425" s="98"/>
      <c r="EP425" s="98"/>
      <c r="EQ425" s="98"/>
      <c r="ER425" s="98"/>
      <c r="ES425" s="98"/>
      <c r="ET425" s="98"/>
      <c r="EU425" s="98"/>
      <c r="EV425" s="98"/>
      <c r="EW425" s="98"/>
      <c r="EX425" s="98"/>
      <c r="EY425" s="98"/>
      <c r="EZ425" s="98"/>
      <c r="FA425" s="98"/>
      <c r="FB425" s="98"/>
      <c r="FC425" s="98"/>
      <c r="FD425" s="98"/>
      <c r="FE425" s="98"/>
      <c r="FF425" s="98"/>
      <c r="FG425" s="98"/>
      <c r="FH425" s="98"/>
      <c r="FI425" s="98"/>
      <c r="FJ425" s="98"/>
      <c r="FK425" s="98"/>
      <c r="FL425" s="98"/>
      <c r="FM425" s="98"/>
      <c r="FN425" s="98"/>
      <c r="FO425" s="98"/>
      <c r="FP425" s="98"/>
      <c r="FQ425" s="98"/>
      <c r="FR425" s="98"/>
      <c r="FS425" s="98"/>
      <c r="FT425" s="98"/>
      <c r="FU425" s="98"/>
      <c r="FV425" s="98"/>
      <c r="FW425" s="98"/>
      <c r="FX425" s="98"/>
      <c r="FY425" s="98"/>
      <c r="FZ425" s="98"/>
      <c r="GA425" s="98"/>
      <c r="GB425" s="98"/>
      <c r="GC425" s="98"/>
      <c r="GD425" s="98"/>
      <c r="GE425" s="98"/>
      <c r="GF425" s="98"/>
      <c r="GG425" s="98"/>
      <c r="GH425" s="98"/>
      <c r="GI425" s="98"/>
      <c r="GJ425" s="98"/>
      <c r="GK425" s="98"/>
      <c r="GL425" s="98"/>
      <c r="GM425" s="98"/>
      <c r="GN425" s="98"/>
      <c r="GO425" s="98"/>
      <c r="GP425" s="98"/>
      <c r="GQ425" s="98"/>
      <c r="GR425" s="98"/>
      <c r="GS425" s="98"/>
      <c r="GT425" s="98"/>
      <c r="GU425" s="98"/>
      <c r="GV425" s="98"/>
      <c r="GW425" s="98"/>
      <c r="GX425" s="98"/>
      <c r="GY425" s="98"/>
      <c r="GZ425" s="98"/>
      <c r="HA425" s="98"/>
      <c r="HB425" s="98"/>
      <c r="HC425" s="98"/>
      <c r="HD425" s="98"/>
      <c r="HE425" s="98"/>
      <c r="HF425" s="98"/>
      <c r="HG425" s="98"/>
      <c r="HH425" s="98"/>
      <c r="HI425" s="98"/>
      <c r="HJ425" s="98"/>
      <c r="HK425" s="98"/>
      <c r="HL425" s="98"/>
      <c r="HM425" s="98"/>
      <c r="HN425" s="98"/>
      <c r="HO425" s="98"/>
      <c r="HP425" s="98"/>
      <c r="HQ425" s="98"/>
      <c r="HR425" s="98"/>
      <c r="HS425" s="98"/>
      <c r="HT425" s="98"/>
      <c r="HU425" s="98"/>
      <c r="HV425" s="98"/>
      <c r="HW425" s="98"/>
      <c r="HX425" s="98"/>
      <c r="HY425" s="98"/>
      <c r="HZ425" s="98"/>
      <c r="IA425" s="98"/>
    </row>
    <row r="426" spans="1:236" ht="22.5" hidden="1" customHeight="1" thickBot="1">
      <c r="A426" s="22">
        <v>513111</v>
      </c>
      <c r="B426" s="97" t="s">
        <v>376</v>
      </c>
      <c r="C426" s="24">
        <v>0</v>
      </c>
      <c r="D426" s="96">
        <v>0</v>
      </c>
      <c r="E426" s="96">
        <v>0</v>
      </c>
      <c r="F426" s="96">
        <v>0</v>
      </c>
      <c r="G426" s="96">
        <v>0</v>
      </c>
      <c r="H426" s="96">
        <v>0</v>
      </c>
      <c r="I426" s="96">
        <v>0</v>
      </c>
      <c r="J426" s="158">
        <f>SUM(E426:I426)</f>
        <v>0</v>
      </c>
      <c r="K426" s="96">
        <v>0</v>
      </c>
      <c r="L426" s="96">
        <v>0</v>
      </c>
      <c r="M426" s="96">
        <v>0</v>
      </c>
      <c r="N426" s="96">
        <v>0</v>
      </c>
      <c r="O426" s="96">
        <v>0</v>
      </c>
      <c r="P426" s="96">
        <v>0</v>
      </c>
    </row>
    <row r="427" spans="1:236" s="94" customFormat="1" ht="20.100000000000001" customHeight="1" thickBot="1">
      <c r="A427" s="90"/>
      <c r="B427" s="91" t="s">
        <v>373</v>
      </c>
      <c r="C427" s="92">
        <f t="shared" ref="C427:P427" si="196">SUM(C104)</f>
        <v>715543489</v>
      </c>
      <c r="D427" s="92">
        <f t="shared" si="196"/>
        <v>2015000</v>
      </c>
      <c r="E427" s="92">
        <f t="shared" si="196"/>
        <v>717558489</v>
      </c>
      <c r="F427" s="92">
        <f t="shared" si="196"/>
        <v>13200000</v>
      </c>
      <c r="G427" s="92">
        <f t="shared" si="196"/>
        <v>20010000</v>
      </c>
      <c r="H427" s="92">
        <f t="shared" si="196"/>
        <v>0</v>
      </c>
      <c r="I427" s="92">
        <f t="shared" si="196"/>
        <v>35565360</v>
      </c>
      <c r="J427" s="164">
        <f t="shared" si="196"/>
        <v>786333849</v>
      </c>
      <c r="K427" s="92">
        <f t="shared" si="196"/>
        <v>25883004</v>
      </c>
      <c r="L427" s="92">
        <f t="shared" si="196"/>
        <v>295918</v>
      </c>
      <c r="M427" s="92">
        <f t="shared" si="196"/>
        <v>690834</v>
      </c>
      <c r="N427" s="92">
        <f t="shared" si="196"/>
        <v>66</v>
      </c>
      <c r="O427" s="92">
        <f t="shared" si="196"/>
        <v>26869822</v>
      </c>
      <c r="P427" s="92">
        <f t="shared" si="196"/>
        <v>813203671</v>
      </c>
      <c r="Q427" s="137"/>
      <c r="R427" s="137"/>
      <c r="S427" s="137"/>
      <c r="T427" s="137"/>
      <c r="U427" s="137"/>
      <c r="V427" s="137"/>
      <c r="W427" s="93"/>
      <c r="X427" s="93"/>
      <c r="Y427" s="93"/>
      <c r="Z427" s="93"/>
      <c r="AA427" s="93"/>
      <c r="AB427" s="93"/>
      <c r="AC427" s="93"/>
      <c r="AD427" s="93"/>
      <c r="AE427" s="93"/>
      <c r="AF427" s="93"/>
      <c r="AG427" s="93"/>
      <c r="AH427" s="93"/>
      <c r="AI427" s="93"/>
      <c r="AJ427" s="93"/>
      <c r="AK427" s="93"/>
      <c r="AL427" s="93"/>
      <c r="AM427" s="93"/>
      <c r="AN427" s="93"/>
      <c r="AO427" s="93"/>
      <c r="AP427" s="93"/>
      <c r="AQ427" s="93"/>
      <c r="AR427" s="93"/>
      <c r="AS427" s="93"/>
      <c r="AT427" s="93"/>
      <c r="AU427" s="93"/>
      <c r="AV427" s="93"/>
      <c r="AW427" s="93"/>
      <c r="AX427" s="93"/>
      <c r="AY427" s="93"/>
      <c r="AZ427" s="93"/>
      <c r="BA427" s="93"/>
      <c r="BB427" s="93"/>
      <c r="BC427" s="93"/>
      <c r="BD427" s="93"/>
      <c r="BE427" s="93"/>
      <c r="BF427" s="93"/>
      <c r="BG427" s="93"/>
      <c r="BH427" s="93"/>
      <c r="BI427" s="93"/>
      <c r="BJ427" s="93"/>
      <c r="BK427" s="93"/>
      <c r="BL427" s="93"/>
      <c r="BM427" s="93"/>
      <c r="BN427" s="93"/>
      <c r="BO427" s="93"/>
      <c r="BP427" s="93"/>
      <c r="BQ427" s="93"/>
      <c r="BR427" s="93"/>
      <c r="BS427" s="93"/>
      <c r="BT427" s="93"/>
      <c r="BU427" s="93"/>
      <c r="BV427" s="93"/>
      <c r="BW427" s="93"/>
      <c r="BX427" s="93"/>
      <c r="BY427" s="93"/>
      <c r="BZ427" s="93"/>
      <c r="CA427" s="93"/>
      <c r="CB427" s="93"/>
      <c r="CC427" s="93"/>
      <c r="CD427" s="93"/>
      <c r="CE427" s="93"/>
      <c r="CF427" s="93"/>
      <c r="CG427" s="93"/>
      <c r="CH427" s="93"/>
      <c r="CI427" s="93"/>
      <c r="CJ427" s="93"/>
      <c r="CK427" s="93"/>
      <c r="CL427" s="93"/>
      <c r="CM427" s="93"/>
      <c r="CN427" s="93"/>
      <c r="CO427" s="93"/>
      <c r="CP427" s="93"/>
      <c r="CQ427" s="93"/>
      <c r="CR427" s="93"/>
      <c r="CS427" s="93"/>
      <c r="CT427" s="93"/>
      <c r="CU427" s="93"/>
      <c r="CV427" s="93"/>
      <c r="CW427" s="93"/>
      <c r="CX427" s="93"/>
      <c r="CY427" s="93"/>
      <c r="CZ427" s="93"/>
      <c r="DA427" s="93"/>
      <c r="DB427" s="93"/>
      <c r="DC427" s="93"/>
      <c r="DD427" s="93"/>
      <c r="DE427" s="93"/>
      <c r="DF427" s="93"/>
      <c r="DG427" s="93"/>
      <c r="DH427" s="93"/>
      <c r="DI427" s="93"/>
      <c r="DJ427" s="93"/>
      <c r="DK427" s="93"/>
      <c r="DL427" s="93"/>
      <c r="DM427" s="93"/>
      <c r="DN427" s="93"/>
      <c r="DO427" s="93"/>
      <c r="DP427" s="93"/>
      <c r="DQ427" s="93"/>
      <c r="DR427" s="93"/>
      <c r="DS427" s="93"/>
      <c r="DT427" s="93"/>
      <c r="DU427" s="93"/>
      <c r="DV427" s="93"/>
      <c r="DW427" s="93"/>
      <c r="DX427" s="93"/>
      <c r="DY427" s="93"/>
      <c r="DZ427" s="93"/>
      <c r="EA427" s="93"/>
      <c r="EB427" s="93"/>
      <c r="EC427" s="93"/>
      <c r="ED427" s="93"/>
      <c r="EE427" s="93"/>
      <c r="EF427" s="93"/>
      <c r="EG427" s="93"/>
      <c r="EH427" s="93"/>
      <c r="EI427" s="93"/>
      <c r="EJ427" s="93"/>
      <c r="EK427" s="93"/>
      <c r="EL427" s="93"/>
      <c r="EM427" s="93"/>
      <c r="EN427" s="93"/>
      <c r="EO427" s="93"/>
      <c r="EP427" s="93"/>
      <c r="EQ427" s="93"/>
      <c r="ER427" s="93"/>
      <c r="ES427" s="93"/>
      <c r="ET427" s="93"/>
      <c r="EU427" s="93"/>
      <c r="EV427" s="93"/>
      <c r="EW427" s="93"/>
      <c r="EX427" s="93"/>
      <c r="EY427" s="93"/>
      <c r="EZ427" s="93"/>
      <c r="FA427" s="93"/>
      <c r="FB427" s="93"/>
      <c r="FC427" s="93"/>
      <c r="FD427" s="93"/>
      <c r="FE427" s="93"/>
      <c r="FF427" s="93"/>
      <c r="FG427" s="93"/>
      <c r="FH427" s="93"/>
      <c r="FI427" s="93"/>
      <c r="FJ427" s="93"/>
      <c r="FK427" s="93"/>
      <c r="FL427" s="93"/>
      <c r="FM427" s="93"/>
      <c r="FN427" s="93"/>
      <c r="FO427" s="93"/>
      <c r="FP427" s="93"/>
      <c r="FQ427" s="93"/>
      <c r="FR427" s="93"/>
      <c r="FS427" s="93"/>
      <c r="FT427" s="93"/>
      <c r="FU427" s="93"/>
      <c r="FV427" s="93"/>
      <c r="FW427" s="93"/>
      <c r="FX427" s="93"/>
      <c r="FY427" s="93"/>
      <c r="FZ427" s="93"/>
      <c r="GA427" s="93"/>
      <c r="GB427" s="93"/>
      <c r="GC427" s="93"/>
      <c r="GD427" s="93"/>
      <c r="GE427" s="93"/>
      <c r="GF427" s="93"/>
      <c r="GG427" s="93"/>
      <c r="GH427" s="93"/>
      <c r="GI427" s="93"/>
      <c r="GJ427" s="93"/>
      <c r="GK427" s="93"/>
      <c r="GL427" s="93"/>
      <c r="GM427" s="93"/>
      <c r="GN427" s="93"/>
      <c r="GO427" s="93"/>
      <c r="GP427" s="93"/>
      <c r="GQ427" s="93"/>
      <c r="GR427" s="93"/>
      <c r="GS427" s="93"/>
      <c r="GT427" s="93"/>
      <c r="GU427" s="93"/>
      <c r="GV427" s="93"/>
      <c r="GW427" s="93"/>
      <c r="GX427" s="93"/>
      <c r="GY427" s="93"/>
      <c r="GZ427" s="93"/>
      <c r="HA427" s="93"/>
      <c r="HB427" s="93"/>
      <c r="HC427" s="93"/>
      <c r="HD427" s="93"/>
      <c r="HE427" s="93"/>
      <c r="HF427" s="93"/>
      <c r="HG427" s="93"/>
      <c r="HH427" s="93"/>
      <c r="HI427" s="93"/>
      <c r="HJ427" s="93"/>
      <c r="HK427" s="93"/>
      <c r="HL427" s="93"/>
      <c r="HM427" s="93"/>
      <c r="HN427" s="93"/>
      <c r="HO427" s="93"/>
      <c r="HP427" s="93"/>
      <c r="HQ427" s="93"/>
      <c r="HR427" s="93"/>
      <c r="HS427" s="93"/>
      <c r="HT427" s="93"/>
      <c r="HU427" s="93"/>
      <c r="HV427" s="93"/>
      <c r="HW427" s="93"/>
      <c r="HX427" s="93"/>
      <c r="HY427" s="93"/>
      <c r="HZ427" s="93"/>
      <c r="IA427" s="93"/>
    </row>
    <row r="428" spans="1:236" s="94" customFormat="1" ht="20.100000000000001" customHeight="1" thickBot="1">
      <c r="A428" s="90"/>
      <c r="B428" s="91" t="s">
        <v>374</v>
      </c>
      <c r="C428" s="92">
        <f t="shared" ref="C428:P428" si="197">SUM(C98-C427)</f>
        <v>0</v>
      </c>
      <c r="D428" s="92">
        <f t="shared" si="197"/>
        <v>0</v>
      </c>
      <c r="E428" s="92">
        <f t="shared" si="197"/>
        <v>0</v>
      </c>
      <c r="F428" s="92">
        <f t="shared" si="197"/>
        <v>0</v>
      </c>
      <c r="G428" s="92">
        <f t="shared" si="197"/>
        <v>0</v>
      </c>
      <c r="H428" s="92">
        <f t="shared" si="197"/>
        <v>0</v>
      </c>
      <c r="I428" s="92">
        <f t="shared" si="197"/>
        <v>0</v>
      </c>
      <c r="J428" s="164">
        <f t="shared" si="197"/>
        <v>0</v>
      </c>
      <c r="K428" s="92">
        <f t="shared" si="197"/>
        <v>-25883004</v>
      </c>
      <c r="L428" s="92">
        <f t="shared" si="197"/>
        <v>-295918</v>
      </c>
      <c r="M428" s="92">
        <f t="shared" si="197"/>
        <v>-690834</v>
      </c>
      <c r="N428" s="92">
        <f t="shared" si="197"/>
        <v>-66</v>
      </c>
      <c r="O428" s="92">
        <f t="shared" si="197"/>
        <v>-26869822</v>
      </c>
      <c r="P428" s="92">
        <f t="shared" si="197"/>
        <v>-26869822</v>
      </c>
      <c r="Q428" s="137"/>
      <c r="R428" s="137"/>
      <c r="S428" s="137"/>
      <c r="T428" s="137"/>
      <c r="U428" s="137"/>
      <c r="V428" s="137"/>
      <c r="W428" s="93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/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3"/>
      <c r="BN428" s="93"/>
      <c r="BO428" s="93"/>
      <c r="BP428" s="93"/>
      <c r="BQ428" s="93"/>
      <c r="BR428" s="93"/>
      <c r="BS428" s="93"/>
      <c r="BT428" s="93"/>
      <c r="BU428" s="93"/>
      <c r="BV428" s="93"/>
      <c r="BW428" s="93"/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3"/>
      <c r="CK428" s="93"/>
      <c r="CL428" s="93"/>
      <c r="CM428" s="93"/>
      <c r="CN428" s="93"/>
      <c r="CO428" s="93"/>
      <c r="CP428" s="93"/>
      <c r="CQ428" s="93"/>
      <c r="CR428" s="93"/>
      <c r="CS428" s="93"/>
      <c r="CT428" s="93"/>
      <c r="CU428" s="93"/>
      <c r="CV428" s="93"/>
      <c r="CW428" s="93"/>
      <c r="CX428" s="93"/>
      <c r="CY428" s="93"/>
      <c r="CZ428" s="93"/>
      <c r="DA428" s="93"/>
      <c r="DB428" s="93"/>
      <c r="DC428" s="93"/>
      <c r="DD428" s="93"/>
      <c r="DE428" s="93"/>
      <c r="DF428" s="93"/>
      <c r="DG428" s="93"/>
      <c r="DH428" s="93"/>
      <c r="DI428" s="93"/>
      <c r="DJ428" s="93"/>
      <c r="DK428" s="93"/>
      <c r="DL428" s="93"/>
      <c r="DM428" s="93"/>
      <c r="DN428" s="93"/>
      <c r="DO428" s="93"/>
      <c r="DP428" s="93"/>
      <c r="DQ428" s="93"/>
      <c r="DR428" s="93"/>
      <c r="DS428" s="93"/>
      <c r="DT428" s="93"/>
      <c r="DU428" s="93"/>
      <c r="DV428" s="93"/>
      <c r="DW428" s="93"/>
      <c r="DX428" s="93"/>
      <c r="DY428" s="93"/>
      <c r="DZ428" s="93"/>
      <c r="EA428" s="93"/>
      <c r="EB428" s="93"/>
      <c r="EC428" s="93"/>
      <c r="ED428" s="93"/>
      <c r="EE428" s="93"/>
      <c r="EF428" s="93"/>
      <c r="EG428" s="93"/>
      <c r="EH428" s="93"/>
      <c r="EI428" s="93"/>
      <c r="EJ428" s="93"/>
      <c r="EK428" s="93"/>
      <c r="EL428" s="93"/>
      <c r="EM428" s="93"/>
      <c r="EN428" s="93"/>
      <c r="EO428" s="93"/>
      <c r="EP428" s="93"/>
      <c r="EQ428" s="93"/>
      <c r="ER428" s="93"/>
      <c r="ES428" s="93"/>
      <c r="ET428" s="93"/>
      <c r="EU428" s="93"/>
      <c r="EV428" s="93"/>
      <c r="EW428" s="93"/>
      <c r="EX428" s="93"/>
      <c r="EY428" s="93"/>
      <c r="EZ428" s="93"/>
      <c r="FA428" s="93"/>
      <c r="FB428" s="93"/>
      <c r="FC428" s="93"/>
      <c r="FD428" s="93"/>
      <c r="FE428" s="93"/>
      <c r="FF428" s="93"/>
      <c r="FG428" s="93"/>
      <c r="FH428" s="93"/>
      <c r="FI428" s="93"/>
      <c r="FJ428" s="93"/>
      <c r="FK428" s="93"/>
      <c r="FL428" s="93"/>
      <c r="FM428" s="93"/>
      <c r="FN428" s="93"/>
      <c r="FO428" s="93"/>
      <c r="FP428" s="93"/>
      <c r="FQ428" s="93"/>
      <c r="FR428" s="93"/>
      <c r="FS428" s="93"/>
      <c r="FT428" s="93"/>
      <c r="FU428" s="93"/>
      <c r="FV428" s="93"/>
      <c r="FW428" s="93"/>
      <c r="FX428" s="93"/>
      <c r="FY428" s="93"/>
      <c r="FZ428" s="93"/>
      <c r="GA428" s="93"/>
      <c r="GB428" s="93"/>
      <c r="GC428" s="93"/>
      <c r="GD428" s="93"/>
      <c r="GE428" s="93"/>
      <c r="GF428" s="93"/>
      <c r="GG428" s="93"/>
      <c r="GH428" s="93"/>
      <c r="GI428" s="93"/>
      <c r="GJ428" s="93"/>
      <c r="GK428" s="93"/>
      <c r="GL428" s="93"/>
      <c r="GM428" s="93"/>
      <c r="GN428" s="93"/>
      <c r="GO428" s="93"/>
      <c r="GP428" s="93"/>
      <c r="GQ428" s="93"/>
      <c r="GR428" s="93"/>
      <c r="GS428" s="93"/>
      <c r="GT428" s="93"/>
      <c r="GU428" s="93"/>
      <c r="GV428" s="93"/>
      <c r="GW428" s="93"/>
      <c r="GX428" s="93"/>
      <c r="GY428" s="93"/>
      <c r="GZ428" s="93"/>
      <c r="HA428" s="93"/>
      <c r="HB428" s="93"/>
      <c r="HC428" s="93"/>
      <c r="HD428" s="93"/>
      <c r="HE428" s="93"/>
      <c r="HF428" s="93"/>
      <c r="HG428" s="93"/>
      <c r="HH428" s="93"/>
      <c r="HI428" s="93"/>
      <c r="HJ428" s="93"/>
      <c r="HK428" s="93"/>
      <c r="HL428" s="93"/>
      <c r="HM428" s="93"/>
      <c r="HN428" s="93"/>
      <c r="HO428" s="93"/>
      <c r="HP428" s="93"/>
      <c r="HQ428" s="93"/>
      <c r="HR428" s="93"/>
      <c r="HS428" s="93"/>
      <c r="HT428" s="93"/>
      <c r="HU428" s="93"/>
      <c r="HV428" s="93"/>
      <c r="HW428" s="93"/>
      <c r="HX428" s="93"/>
      <c r="HY428" s="93"/>
      <c r="HZ428" s="93"/>
      <c r="IA428" s="93"/>
    </row>
    <row r="429" spans="1:236" ht="20.100000000000001" customHeight="1">
      <c r="A429" s="41"/>
      <c r="B429" s="42"/>
      <c r="C429" s="43"/>
      <c r="D429" s="43"/>
      <c r="E429" s="43"/>
      <c r="F429" s="43"/>
      <c r="G429" s="43"/>
      <c r="H429" s="43"/>
      <c r="I429" s="43"/>
      <c r="J429" s="166"/>
      <c r="K429" s="43"/>
      <c r="L429" s="43"/>
      <c r="M429" s="43"/>
      <c r="N429" s="43"/>
      <c r="O429" s="43"/>
      <c r="P429" s="43"/>
    </row>
    <row r="430" spans="1:236" ht="20.100000000000001" customHeight="1">
      <c r="A430" s="44"/>
      <c r="B430" s="45"/>
      <c r="C430" s="46"/>
      <c r="D430" s="46"/>
      <c r="E430" s="46"/>
      <c r="F430" s="222"/>
      <c r="G430" s="223"/>
      <c r="H430" s="223"/>
      <c r="I430" s="122"/>
      <c r="J430" s="122"/>
      <c r="K430" s="122"/>
      <c r="L430" s="122"/>
      <c r="M430" s="122"/>
      <c r="N430" s="122"/>
      <c r="O430" s="122"/>
      <c r="P430" s="122"/>
    </row>
    <row r="431" spans="1:236" ht="20.100000000000001" customHeight="1">
      <c r="A431" s="44"/>
      <c r="B431" s="222" t="s">
        <v>344</v>
      </c>
      <c r="C431" s="223"/>
      <c r="D431" s="223"/>
      <c r="E431" s="46"/>
      <c r="F431" s="49"/>
      <c r="I431" s="122"/>
      <c r="J431" s="122"/>
      <c r="K431" s="122"/>
      <c r="L431" s="49" t="s">
        <v>402</v>
      </c>
      <c r="O431" s="122"/>
      <c r="P431" s="122"/>
    </row>
    <row r="432" spans="1:236" ht="20.100000000000001" customHeight="1">
      <c r="A432" s="44"/>
      <c r="B432" s="224"/>
      <c r="C432" s="225"/>
      <c r="D432" s="225"/>
      <c r="E432" s="46"/>
      <c r="F432" s="223"/>
      <c r="G432" s="223"/>
      <c r="H432" s="223"/>
      <c r="I432" s="46"/>
      <c r="J432" s="46"/>
      <c r="K432" s="46"/>
      <c r="L432" s="223" t="s">
        <v>401</v>
      </c>
      <c r="M432" s="223"/>
      <c r="N432" s="223"/>
      <c r="O432" s="46"/>
      <c r="P432" s="46"/>
      <c r="IB432" s="1"/>
    </row>
    <row r="433" spans="1:16" ht="20.100000000000001" customHeight="1">
      <c r="A433" s="44"/>
      <c r="B433" s="9"/>
      <c r="C433" s="9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</row>
    <row r="434" spans="1:16" ht="21" customHeight="1">
      <c r="A434" s="44"/>
      <c r="B434" s="45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</row>
    <row r="435" spans="1:16" ht="15.75" customHeight="1">
      <c r="J435" s="129"/>
    </row>
    <row r="436" spans="1:16" ht="15.75" customHeight="1">
      <c r="J436" s="129"/>
    </row>
    <row r="437" spans="1:16" ht="15.75" customHeight="1">
      <c r="J437" s="129"/>
    </row>
    <row r="438" spans="1:16" ht="15.75" customHeight="1">
      <c r="D438" s="222"/>
      <c r="E438" s="223"/>
      <c r="F438" s="223"/>
      <c r="J438" s="129"/>
    </row>
    <row r="439" spans="1:16" ht="15.75" customHeight="1">
      <c r="D439" s="222"/>
      <c r="E439" s="223"/>
      <c r="F439" s="223"/>
      <c r="J439" s="129"/>
    </row>
    <row r="440" spans="1:16" ht="15.75" customHeight="1">
      <c r="D440" s="9"/>
      <c r="E440" s="9"/>
      <c r="F440" s="46"/>
      <c r="J440" s="129"/>
    </row>
    <row r="441" spans="1:16" ht="15.75" customHeight="1">
      <c r="J441" s="129"/>
    </row>
    <row r="442" spans="1:16" ht="15.75" customHeight="1">
      <c r="J442" s="129"/>
    </row>
    <row r="443" spans="1:16" ht="15.75" customHeight="1">
      <c r="J443" s="129"/>
    </row>
    <row r="444" spans="1:16" ht="15.75" customHeight="1">
      <c r="J444" s="129"/>
    </row>
    <row r="445" spans="1:16" ht="15.75" customHeight="1">
      <c r="J445" s="129"/>
    </row>
    <row r="446" spans="1:16" ht="15.75" customHeight="1">
      <c r="J446" s="129"/>
    </row>
    <row r="447" spans="1:16" ht="15.75" customHeight="1">
      <c r="J447" s="129"/>
    </row>
    <row r="448" spans="1:16" ht="15.75" customHeight="1">
      <c r="J448" s="129"/>
    </row>
    <row r="449" spans="10:10" ht="15.75" customHeight="1">
      <c r="J449" s="129"/>
    </row>
    <row r="450" spans="10:10" ht="15.75" customHeight="1">
      <c r="J450" s="129"/>
    </row>
    <row r="451" spans="10:10" ht="15.75" customHeight="1">
      <c r="J451" s="129"/>
    </row>
    <row r="452" spans="10:10" ht="15.75" customHeight="1">
      <c r="J452" s="129"/>
    </row>
    <row r="453" spans="10:10" ht="15.75" customHeight="1">
      <c r="J453" s="129"/>
    </row>
    <row r="454" spans="10:10" ht="15.75" customHeight="1">
      <c r="J454" s="129"/>
    </row>
    <row r="455" spans="10:10" ht="15.75" customHeight="1">
      <c r="J455" s="129"/>
    </row>
    <row r="456" spans="10:10" ht="15.75" customHeight="1">
      <c r="J456" s="129"/>
    </row>
    <row r="457" spans="10:10" ht="15.75" customHeight="1">
      <c r="J457" s="129"/>
    </row>
    <row r="458" spans="10:10" ht="15.75" customHeight="1">
      <c r="J458" s="129"/>
    </row>
    <row r="459" spans="10:10" ht="15.75" customHeight="1">
      <c r="J459" s="129"/>
    </row>
    <row r="460" spans="10:10" ht="15.75" customHeight="1">
      <c r="J460" s="129"/>
    </row>
    <row r="461" spans="10:10" ht="15.75" customHeight="1">
      <c r="J461" s="129"/>
    </row>
    <row r="462" spans="10:10" ht="15.75" customHeight="1">
      <c r="J462" s="129"/>
    </row>
    <row r="463" spans="10:10" ht="15.75" customHeight="1">
      <c r="J463" s="129"/>
    </row>
    <row r="464" spans="10:10" ht="15.75" customHeight="1">
      <c r="J464" s="129"/>
    </row>
    <row r="465" spans="10:10" ht="15.75" customHeight="1">
      <c r="J465" s="129"/>
    </row>
    <row r="466" spans="10:10" ht="15.75" customHeight="1">
      <c r="J466" s="129"/>
    </row>
    <row r="467" spans="10:10" ht="15.75" customHeight="1">
      <c r="J467" s="129"/>
    </row>
    <row r="468" spans="10:10" ht="15.75" customHeight="1">
      <c r="J468" s="129"/>
    </row>
    <row r="469" spans="10:10" ht="15.75" customHeight="1">
      <c r="J469" s="129"/>
    </row>
    <row r="470" spans="10:10" ht="15.75" customHeight="1">
      <c r="J470" s="129"/>
    </row>
    <row r="471" spans="10:10" ht="15.75" customHeight="1">
      <c r="J471" s="129"/>
    </row>
    <row r="472" spans="10:10" ht="15.75" customHeight="1">
      <c r="J472" s="129"/>
    </row>
    <row r="473" spans="10:10" ht="15.75" customHeight="1">
      <c r="J473" s="129"/>
    </row>
    <row r="474" spans="10:10" ht="15.75" customHeight="1">
      <c r="J474" s="129"/>
    </row>
    <row r="475" spans="10:10" ht="15.75" customHeight="1">
      <c r="J475" s="129"/>
    </row>
    <row r="476" spans="10:10" ht="15.75" customHeight="1">
      <c r="J476" s="129"/>
    </row>
    <row r="477" spans="10:10" ht="15.75" customHeight="1">
      <c r="J477" s="129"/>
    </row>
    <row r="478" spans="10:10" ht="15.75" customHeight="1">
      <c r="J478" s="129"/>
    </row>
    <row r="479" spans="10:10" ht="15.75" customHeight="1">
      <c r="J479" s="129"/>
    </row>
    <row r="480" spans="10:10" ht="15.75" customHeight="1">
      <c r="J480" s="129"/>
    </row>
    <row r="481" spans="10:10" ht="15.75" customHeight="1">
      <c r="J481" s="129"/>
    </row>
    <row r="482" spans="10:10" ht="15.75" customHeight="1">
      <c r="J482" s="129"/>
    </row>
    <row r="483" spans="10:10" ht="15.75" customHeight="1">
      <c r="J483" s="129"/>
    </row>
    <row r="484" spans="10:10" ht="15.75" customHeight="1">
      <c r="J484" s="129"/>
    </row>
    <row r="485" spans="10:10" ht="15.75" customHeight="1">
      <c r="J485" s="129"/>
    </row>
    <row r="486" spans="10:10" ht="15.75" customHeight="1">
      <c r="J486" s="129"/>
    </row>
    <row r="487" spans="10:10" ht="15.75" customHeight="1">
      <c r="J487" s="129"/>
    </row>
    <row r="488" spans="10:10" ht="15.75" customHeight="1">
      <c r="J488" s="129"/>
    </row>
    <row r="489" spans="10:10" ht="15.75" customHeight="1">
      <c r="J489" s="129"/>
    </row>
    <row r="490" spans="10:10" ht="15.75" customHeight="1">
      <c r="J490" s="129"/>
    </row>
    <row r="491" spans="10:10" ht="15.75" customHeight="1">
      <c r="J491" s="129"/>
    </row>
    <row r="492" spans="10:10" ht="15.75" customHeight="1">
      <c r="J492" s="129"/>
    </row>
    <row r="493" spans="10:10" ht="15.75" customHeight="1">
      <c r="J493" s="129"/>
    </row>
    <row r="494" spans="10:10" ht="15.75" customHeight="1">
      <c r="J494" s="129"/>
    </row>
    <row r="495" spans="10:10" ht="15.75" customHeight="1">
      <c r="J495" s="129"/>
    </row>
  </sheetData>
  <mergeCells count="22">
    <mergeCell ref="L432:N432"/>
    <mergeCell ref="A3:B3"/>
    <mergeCell ref="A1:J2"/>
    <mergeCell ref="H8:J8"/>
    <mergeCell ref="B100:B102"/>
    <mergeCell ref="A7:A9"/>
    <mergeCell ref="D8:G8"/>
    <mergeCell ref="C7:J7"/>
    <mergeCell ref="B7:B9"/>
    <mergeCell ref="C8:C9"/>
    <mergeCell ref="A100:A102"/>
    <mergeCell ref="H101:J101"/>
    <mergeCell ref="D101:G101"/>
    <mergeCell ref="C101:C102"/>
    <mergeCell ref="C100:J100"/>
    <mergeCell ref="K102:K103"/>
    <mergeCell ref="D439:F439"/>
    <mergeCell ref="F430:H430"/>
    <mergeCell ref="B431:D431"/>
    <mergeCell ref="B432:D432"/>
    <mergeCell ref="D438:F438"/>
    <mergeCell ref="F432:H432"/>
  </mergeCells>
  <pageMargins left="0.19685039370078741" right="0.19685039370078741" top="0.19685039370078741" bottom="0.19685039370078741" header="0.11811023622047245" footer="0.11811023622047245"/>
  <pageSetup paperSize="9" scale="48" fitToHeight="0" orientation="landscape" r:id="rId1"/>
  <headerFooter>
    <oddFooter>&amp;C&amp;"Calibri,Regular"&amp;11&amp;K000000Strana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osnovni FP 2024</vt:lpstr>
      <vt:lpstr>'osnovni FP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Mitov</dc:creator>
  <cp:lastModifiedBy>Marija</cp:lastModifiedBy>
  <cp:lastPrinted>2024-10-24T12:13:57Z</cp:lastPrinted>
  <dcterms:created xsi:type="dcterms:W3CDTF">2021-01-28T07:20:34Z</dcterms:created>
  <dcterms:modified xsi:type="dcterms:W3CDTF">2025-03-14T10:30:15Z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