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osnovni FP 2021" sheetId="1" r:id="rId1"/>
  </sheets>
  <definedNames>
    <definedName name="_xlnm.Print_Area" localSheetId="0">'osnovni FP 2021'!$A$1:$AG$292</definedName>
  </definedNames>
  <calcPr calcId="125725"/>
</workbook>
</file>

<file path=xl/calcChain.xml><?xml version="1.0" encoding="utf-8"?>
<calcChain xmlns="http://schemas.openxmlformats.org/spreadsheetml/2006/main">
  <c r="AG127" i="1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D127"/>
  <c r="C127"/>
  <c r="AG3"/>
  <c r="C3"/>
  <c r="K143" l="1"/>
  <c r="K142"/>
  <c r="AG159" l="1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AF99"/>
  <c r="AE99"/>
  <c r="AD99"/>
  <c r="AB99"/>
  <c r="AA99"/>
  <c r="Z99"/>
  <c r="Y99"/>
  <c r="X99"/>
  <c r="W99"/>
  <c r="V99"/>
  <c r="U99"/>
  <c r="T99"/>
  <c r="S99"/>
  <c r="R99"/>
  <c r="Q99"/>
  <c r="P99"/>
  <c r="O99"/>
  <c r="AG243"/>
  <c r="AG241"/>
  <c r="AG110"/>
  <c r="K49"/>
  <c r="AG49" s="1"/>
  <c r="AG281"/>
  <c r="AG272"/>
  <c r="AG261"/>
  <c r="AG259"/>
  <c r="AG246"/>
  <c r="AG232"/>
  <c r="AG229"/>
  <c r="AG226"/>
  <c r="AG223"/>
  <c r="AG219"/>
  <c r="AG216"/>
  <c r="AG213"/>
  <c r="AG210"/>
  <c r="AG203"/>
  <c r="AG195"/>
  <c r="AG184"/>
  <c r="AG180"/>
  <c r="AG178"/>
  <c r="AG176"/>
  <c r="AG171"/>
  <c r="AG152"/>
  <c r="AG135"/>
  <c r="AG132"/>
  <c r="AG125"/>
  <c r="AG116"/>
  <c r="AG114"/>
  <c r="AG84"/>
  <c r="AG82"/>
  <c r="AG79"/>
  <c r="AG78" s="1"/>
  <c r="AG76"/>
  <c r="AG74"/>
  <c r="AG72"/>
  <c r="AG69"/>
  <c r="AG64"/>
  <c r="AG62"/>
  <c r="AG44"/>
  <c r="AG41"/>
  <c r="AG36"/>
  <c r="AG31"/>
  <c r="AG23"/>
  <c r="AG14"/>
  <c r="J281"/>
  <c r="I281"/>
  <c r="J272"/>
  <c r="I272"/>
  <c r="J261"/>
  <c r="I261"/>
  <c r="J259"/>
  <c r="I259"/>
  <c r="J246"/>
  <c r="I246"/>
  <c r="J243"/>
  <c r="I243"/>
  <c r="J241"/>
  <c r="I241"/>
  <c r="J235"/>
  <c r="I235"/>
  <c r="J232"/>
  <c r="I232"/>
  <c r="J229"/>
  <c r="I229"/>
  <c r="J226"/>
  <c r="I226"/>
  <c r="J223"/>
  <c r="I223"/>
  <c r="J219"/>
  <c r="I219"/>
  <c r="J216"/>
  <c r="I216"/>
  <c r="J213"/>
  <c r="I213"/>
  <c r="J210"/>
  <c r="I210"/>
  <c r="J203"/>
  <c r="I203"/>
  <c r="J195"/>
  <c r="I195"/>
  <c r="J184"/>
  <c r="I184"/>
  <c r="J180"/>
  <c r="I180"/>
  <c r="J178"/>
  <c r="I178"/>
  <c r="J176"/>
  <c r="I176"/>
  <c r="J171"/>
  <c r="I171"/>
  <c r="J152"/>
  <c r="I152"/>
  <c r="J135"/>
  <c r="J132"/>
  <c r="I132"/>
  <c r="J125"/>
  <c r="I125"/>
  <c r="J116"/>
  <c r="I116"/>
  <c r="J114"/>
  <c r="I114"/>
  <c r="J112"/>
  <c r="I112"/>
  <c r="J110"/>
  <c r="I110"/>
  <c r="J102"/>
  <c r="I102"/>
  <c r="J97"/>
  <c r="I97"/>
  <c r="N243"/>
  <c r="M243"/>
  <c r="L243"/>
  <c r="H243"/>
  <c r="G243"/>
  <c r="F243"/>
  <c r="E243"/>
  <c r="D243"/>
  <c r="M241"/>
  <c r="L241"/>
  <c r="H241"/>
  <c r="G241"/>
  <c r="F241"/>
  <c r="E241"/>
  <c r="D241"/>
  <c r="N241"/>
  <c r="N235"/>
  <c r="M235"/>
  <c r="L235"/>
  <c r="H235"/>
  <c r="G235"/>
  <c r="F235"/>
  <c r="E235"/>
  <c r="D235"/>
  <c r="L112"/>
  <c r="H112"/>
  <c r="G112"/>
  <c r="F112"/>
  <c r="E112"/>
  <c r="D112"/>
  <c r="N112"/>
  <c r="M112"/>
  <c r="H110"/>
  <c r="E110"/>
  <c r="G99"/>
  <c r="N99"/>
  <c r="M99"/>
  <c r="L99"/>
  <c r="E99"/>
  <c r="N97"/>
  <c r="M97"/>
  <c r="L97"/>
  <c r="H97"/>
  <c r="G97"/>
  <c r="F97"/>
  <c r="E97"/>
  <c r="D97"/>
  <c r="C241"/>
  <c r="AG30" l="1"/>
  <c r="AG61"/>
  <c r="AG258"/>
  <c r="K99"/>
  <c r="I99"/>
  <c r="AG235"/>
  <c r="AG145"/>
  <c r="AG170"/>
  <c r="K112"/>
  <c r="AG71"/>
  <c r="AG81"/>
  <c r="AG13"/>
  <c r="AG209"/>
  <c r="K243"/>
  <c r="J99"/>
  <c r="K241"/>
  <c r="AG112"/>
  <c r="H12"/>
  <c r="K110"/>
  <c r="J205"/>
  <c r="K145"/>
  <c r="K102"/>
  <c r="K205"/>
  <c r="H99"/>
  <c r="F99"/>
  <c r="AG99"/>
  <c r="AG97"/>
  <c r="J157"/>
  <c r="AG102"/>
  <c r="C99"/>
  <c r="D99"/>
  <c r="J258"/>
  <c r="I134"/>
  <c r="J249"/>
  <c r="J248" s="1"/>
  <c r="I258"/>
  <c r="J12"/>
  <c r="J11" s="1"/>
  <c r="J89" s="1"/>
  <c r="I104"/>
  <c r="J170"/>
  <c r="J104"/>
  <c r="I145"/>
  <c r="I205"/>
  <c r="I209"/>
  <c r="I249"/>
  <c r="I248" s="1"/>
  <c r="J209"/>
  <c r="J237"/>
  <c r="J145"/>
  <c r="I170"/>
  <c r="I237"/>
  <c r="I154"/>
  <c r="I157"/>
  <c r="J154"/>
  <c r="J134"/>
  <c r="J118"/>
  <c r="I118"/>
  <c r="K97"/>
  <c r="I12"/>
  <c r="I11" s="1"/>
  <c r="I89" s="1"/>
  <c r="F145"/>
  <c r="C282"/>
  <c r="C281" s="1"/>
  <c r="N281"/>
  <c r="M281"/>
  <c r="L281"/>
  <c r="H281"/>
  <c r="G281"/>
  <c r="F281"/>
  <c r="E281"/>
  <c r="D281"/>
  <c r="C280"/>
  <c r="C279"/>
  <c r="C278"/>
  <c r="C277"/>
  <c r="C276"/>
  <c r="C275"/>
  <c r="C274"/>
  <c r="C273"/>
  <c r="N272"/>
  <c r="M272"/>
  <c r="L272"/>
  <c r="H272"/>
  <c r="G272"/>
  <c r="F272"/>
  <c r="E272"/>
  <c r="D272"/>
  <c r="C271"/>
  <c r="C270"/>
  <c r="C269"/>
  <c r="C268"/>
  <c r="C267"/>
  <c r="C266"/>
  <c r="C265"/>
  <c r="C264"/>
  <c r="C262"/>
  <c r="N261"/>
  <c r="M261"/>
  <c r="L261"/>
  <c r="H261"/>
  <c r="G261"/>
  <c r="F261"/>
  <c r="E261"/>
  <c r="D261"/>
  <c r="C260"/>
  <c r="C259" s="1"/>
  <c r="N259"/>
  <c r="M259"/>
  <c r="L259"/>
  <c r="H259"/>
  <c r="G259"/>
  <c r="F259"/>
  <c r="E259"/>
  <c r="D259"/>
  <c r="N249"/>
  <c r="N248" s="1"/>
  <c r="M249"/>
  <c r="M248" s="1"/>
  <c r="L249"/>
  <c r="L248" s="1"/>
  <c r="H249"/>
  <c r="H248" s="1"/>
  <c r="G249"/>
  <c r="G248" s="1"/>
  <c r="F249"/>
  <c r="F248" s="1"/>
  <c r="E249"/>
  <c r="E248" s="1"/>
  <c r="D249"/>
  <c r="D248" s="1"/>
  <c r="C256"/>
  <c r="C255"/>
  <c r="C254"/>
  <c r="C247"/>
  <c r="C246" s="1"/>
  <c r="N246"/>
  <c r="M246"/>
  <c r="L246"/>
  <c r="H246"/>
  <c r="G246"/>
  <c r="F246"/>
  <c r="E246"/>
  <c r="D246"/>
  <c r="C243"/>
  <c r="C240"/>
  <c r="E237"/>
  <c r="C235"/>
  <c r="C234"/>
  <c r="C233"/>
  <c r="N232"/>
  <c r="M232"/>
  <c r="L232"/>
  <c r="H232"/>
  <c r="G232"/>
  <c r="F232"/>
  <c r="E232"/>
  <c r="D232"/>
  <c r="C231"/>
  <c r="C230"/>
  <c r="N229"/>
  <c r="M229"/>
  <c r="L229"/>
  <c r="H229"/>
  <c r="G229"/>
  <c r="F229"/>
  <c r="E229"/>
  <c r="D229"/>
  <c r="C228"/>
  <c r="C227"/>
  <c r="N226"/>
  <c r="M226"/>
  <c r="L226"/>
  <c r="H226"/>
  <c r="G226"/>
  <c r="F226"/>
  <c r="E226"/>
  <c r="D226"/>
  <c r="C225"/>
  <c r="C224"/>
  <c r="N223"/>
  <c r="M223"/>
  <c r="L223"/>
  <c r="H223"/>
  <c r="G223"/>
  <c r="F223"/>
  <c r="E223"/>
  <c r="D223"/>
  <c r="C221"/>
  <c r="C220"/>
  <c r="N219"/>
  <c r="M219"/>
  <c r="L219"/>
  <c r="H219"/>
  <c r="G219"/>
  <c r="F219"/>
  <c r="E219"/>
  <c r="D219"/>
  <c r="C218"/>
  <c r="C217"/>
  <c r="N216"/>
  <c r="M216"/>
  <c r="L216"/>
  <c r="H216"/>
  <c r="G216"/>
  <c r="F216"/>
  <c r="E216"/>
  <c r="D216"/>
  <c r="C215"/>
  <c r="C214"/>
  <c r="N213"/>
  <c r="M213"/>
  <c r="L213"/>
  <c r="H213"/>
  <c r="G213"/>
  <c r="F213"/>
  <c r="E213"/>
  <c r="D213"/>
  <c r="C212"/>
  <c r="C211"/>
  <c r="N210"/>
  <c r="M210"/>
  <c r="L210"/>
  <c r="H210"/>
  <c r="G210"/>
  <c r="F210"/>
  <c r="E210"/>
  <c r="D210"/>
  <c r="C208"/>
  <c r="N205"/>
  <c r="M205"/>
  <c r="L205"/>
  <c r="H205"/>
  <c r="G205"/>
  <c r="F205"/>
  <c r="E205"/>
  <c r="D205"/>
  <c r="C204"/>
  <c r="C203" s="1"/>
  <c r="N203"/>
  <c r="M203"/>
  <c r="L203"/>
  <c r="H203"/>
  <c r="G203"/>
  <c r="F203"/>
  <c r="E203"/>
  <c r="D203"/>
  <c r="C202"/>
  <c r="C201"/>
  <c r="C199"/>
  <c r="C198"/>
  <c r="C197"/>
  <c r="C196"/>
  <c r="N195"/>
  <c r="M195"/>
  <c r="L195"/>
  <c r="H195"/>
  <c r="G195"/>
  <c r="F195"/>
  <c r="E195"/>
  <c r="D195"/>
  <c r="C194"/>
  <c r="C193"/>
  <c r="C192"/>
  <c r="C191"/>
  <c r="C190"/>
  <c r="C189"/>
  <c r="C188"/>
  <c r="C187"/>
  <c r="C186"/>
  <c r="C185"/>
  <c r="C184" s="1"/>
  <c r="N184"/>
  <c r="M184"/>
  <c r="L184"/>
  <c r="H184"/>
  <c r="G184"/>
  <c r="F184"/>
  <c r="E184"/>
  <c r="D184"/>
  <c r="C183"/>
  <c r="C182"/>
  <c r="C181"/>
  <c r="N180"/>
  <c r="M180"/>
  <c r="L180"/>
  <c r="H180"/>
  <c r="G180"/>
  <c r="F180"/>
  <c r="E180"/>
  <c r="D180"/>
  <c r="C179"/>
  <c r="C178" s="1"/>
  <c r="N178"/>
  <c r="M178"/>
  <c r="L178"/>
  <c r="H178"/>
  <c r="G178"/>
  <c r="F178"/>
  <c r="E178"/>
  <c r="D178"/>
  <c r="C177"/>
  <c r="C176" s="1"/>
  <c r="N176"/>
  <c r="M176"/>
  <c r="L176"/>
  <c r="H176"/>
  <c r="G176"/>
  <c r="F176"/>
  <c r="E176"/>
  <c r="D176"/>
  <c r="C174"/>
  <c r="C173"/>
  <c r="C172"/>
  <c r="N171"/>
  <c r="M171"/>
  <c r="L171"/>
  <c r="H171"/>
  <c r="G171"/>
  <c r="F171"/>
  <c r="E171"/>
  <c r="D171"/>
  <c r="C163"/>
  <c r="C159"/>
  <c r="N154"/>
  <c r="M154"/>
  <c r="L154"/>
  <c r="H154"/>
  <c r="G154"/>
  <c r="F154"/>
  <c r="E154"/>
  <c r="D154"/>
  <c r="C153"/>
  <c r="C152" s="1"/>
  <c r="N152"/>
  <c r="M152"/>
  <c r="L152"/>
  <c r="H152"/>
  <c r="G152"/>
  <c r="F152"/>
  <c r="E152"/>
  <c r="D152"/>
  <c r="N145"/>
  <c r="M145"/>
  <c r="L145"/>
  <c r="H145"/>
  <c r="G145"/>
  <c r="E145"/>
  <c r="D145"/>
  <c r="C150"/>
  <c r="C149"/>
  <c r="C147"/>
  <c r="C146"/>
  <c r="AD145"/>
  <c r="C142"/>
  <c r="N134"/>
  <c r="M134"/>
  <c r="L134"/>
  <c r="H134"/>
  <c r="G134"/>
  <c r="F134"/>
  <c r="E134"/>
  <c r="D134"/>
  <c r="N135"/>
  <c r="C133"/>
  <c r="C132" s="1"/>
  <c r="N132"/>
  <c r="M132"/>
  <c r="L132"/>
  <c r="H132"/>
  <c r="G132"/>
  <c r="F132"/>
  <c r="E132"/>
  <c r="D132"/>
  <c r="E127"/>
  <c r="C129"/>
  <c r="C126"/>
  <c r="C125" s="1"/>
  <c r="N125"/>
  <c r="M125"/>
  <c r="L125"/>
  <c r="H125"/>
  <c r="G125"/>
  <c r="F125"/>
  <c r="E125"/>
  <c r="D125"/>
  <c r="C124"/>
  <c r="N118"/>
  <c r="M118"/>
  <c r="L118"/>
  <c r="H118"/>
  <c r="G118"/>
  <c r="F118"/>
  <c r="E118"/>
  <c r="D118"/>
  <c r="C117"/>
  <c r="C116" s="1"/>
  <c r="N116"/>
  <c r="M116"/>
  <c r="L116"/>
  <c r="H116"/>
  <c r="G116"/>
  <c r="F116"/>
  <c r="E116"/>
  <c r="D116"/>
  <c r="C115"/>
  <c r="C114" s="1"/>
  <c r="N114"/>
  <c r="M114"/>
  <c r="L114"/>
  <c r="H114"/>
  <c r="G114"/>
  <c r="F114"/>
  <c r="E114"/>
  <c r="D114"/>
  <c r="N110"/>
  <c r="M110"/>
  <c r="L110"/>
  <c r="G110"/>
  <c r="F110"/>
  <c r="D110"/>
  <c r="C106"/>
  <c r="C105"/>
  <c r="N102"/>
  <c r="M102"/>
  <c r="L102"/>
  <c r="H102"/>
  <c r="G102"/>
  <c r="F102"/>
  <c r="E102"/>
  <c r="D102"/>
  <c r="C97"/>
  <c r="C88"/>
  <c r="C87"/>
  <c r="C86"/>
  <c r="C84"/>
  <c r="N84"/>
  <c r="M84"/>
  <c r="L84"/>
  <c r="H84"/>
  <c r="G84"/>
  <c r="F84"/>
  <c r="E84"/>
  <c r="D84"/>
  <c r="C83"/>
  <c r="C82" s="1"/>
  <c r="N82"/>
  <c r="M82"/>
  <c r="L82"/>
  <c r="H82"/>
  <c r="G82"/>
  <c r="F82"/>
  <c r="E82"/>
  <c r="D82"/>
  <c r="C80"/>
  <c r="C79" s="1"/>
  <c r="C78" s="1"/>
  <c r="N79"/>
  <c r="N78" s="1"/>
  <c r="M79"/>
  <c r="M78" s="1"/>
  <c r="L79"/>
  <c r="L78" s="1"/>
  <c r="H79"/>
  <c r="H78" s="1"/>
  <c r="G79"/>
  <c r="G78" s="1"/>
  <c r="F79"/>
  <c r="F78" s="1"/>
  <c r="E79"/>
  <c r="E78" s="1"/>
  <c r="D79"/>
  <c r="D78" s="1"/>
  <c r="C77"/>
  <c r="C76" s="1"/>
  <c r="N76"/>
  <c r="M76"/>
  <c r="L76"/>
  <c r="H76"/>
  <c r="G76"/>
  <c r="F76"/>
  <c r="E76"/>
  <c r="D76"/>
  <c r="C75"/>
  <c r="C74" s="1"/>
  <c r="N74"/>
  <c r="M74"/>
  <c r="L74"/>
  <c r="H74"/>
  <c r="G74"/>
  <c r="F74"/>
  <c r="E74"/>
  <c r="D74"/>
  <c r="C73"/>
  <c r="C72" s="1"/>
  <c r="N72"/>
  <c r="M72"/>
  <c r="L72"/>
  <c r="H72"/>
  <c r="G72"/>
  <c r="F72"/>
  <c r="E72"/>
  <c r="D72"/>
  <c r="C70"/>
  <c r="C69" s="1"/>
  <c r="N69"/>
  <c r="M69"/>
  <c r="L69"/>
  <c r="H69"/>
  <c r="G69"/>
  <c r="F69"/>
  <c r="E69"/>
  <c r="D69"/>
  <c r="C65"/>
  <c r="C64" s="1"/>
  <c r="N64"/>
  <c r="M64"/>
  <c r="L64"/>
  <c r="H64"/>
  <c r="G64"/>
  <c r="F64"/>
  <c r="E64"/>
  <c r="D64"/>
  <c r="C63"/>
  <c r="C62" s="1"/>
  <c r="N62"/>
  <c r="M62"/>
  <c r="L62"/>
  <c r="H62"/>
  <c r="G62"/>
  <c r="F62"/>
  <c r="E62"/>
  <c r="D62"/>
  <c r="C56"/>
  <c r="C55"/>
  <c r="C54"/>
  <c r="C53"/>
  <c r="C52"/>
  <c r="AD49"/>
  <c r="C49"/>
  <c r="C48"/>
  <c r="C47"/>
  <c r="C46"/>
  <c r="C45"/>
  <c r="N44"/>
  <c r="M44"/>
  <c r="L44"/>
  <c r="H44"/>
  <c r="G44"/>
  <c r="F44"/>
  <c r="E44"/>
  <c r="D44"/>
  <c r="C43"/>
  <c r="C42"/>
  <c r="N41"/>
  <c r="M41"/>
  <c r="L41"/>
  <c r="H41"/>
  <c r="G41"/>
  <c r="F41"/>
  <c r="E41"/>
  <c r="D41"/>
  <c r="C39"/>
  <c r="C38"/>
  <c r="C37"/>
  <c r="N36"/>
  <c r="M36"/>
  <c r="L36"/>
  <c r="H36"/>
  <c r="G36"/>
  <c r="F36"/>
  <c r="E36"/>
  <c r="D36"/>
  <c r="C35"/>
  <c r="C34"/>
  <c r="C33"/>
  <c r="C32"/>
  <c r="N31"/>
  <c r="N30" s="1"/>
  <c r="M31"/>
  <c r="M30" s="1"/>
  <c r="L31"/>
  <c r="L30" s="1"/>
  <c r="H31"/>
  <c r="H30" s="1"/>
  <c r="G31"/>
  <c r="F31"/>
  <c r="F30" s="1"/>
  <c r="E31"/>
  <c r="E30" s="1"/>
  <c r="D31"/>
  <c r="C29"/>
  <c r="C28"/>
  <c r="C27"/>
  <c r="C26"/>
  <c r="C25"/>
  <c r="C24"/>
  <c r="N23"/>
  <c r="M23"/>
  <c r="L23"/>
  <c r="H23"/>
  <c r="G23"/>
  <c r="F23"/>
  <c r="E23"/>
  <c r="D23"/>
  <c r="C22"/>
  <c r="C21"/>
  <c r="C20"/>
  <c r="C19"/>
  <c r="C18"/>
  <c r="C17"/>
  <c r="C15"/>
  <c r="C14" s="1"/>
  <c r="N14"/>
  <c r="M14"/>
  <c r="L14"/>
  <c r="H14"/>
  <c r="G14"/>
  <c r="F14"/>
  <c r="E14"/>
  <c r="D14"/>
  <c r="AA8"/>
  <c r="O8"/>
  <c r="O7" s="1"/>
  <c r="AC3"/>
  <c r="P3"/>
  <c r="AA2"/>
  <c r="AA3" s="1"/>
  <c r="Z2"/>
  <c r="K104" l="1"/>
  <c r="AG205"/>
  <c r="K12"/>
  <c r="K11" s="1"/>
  <c r="K89" s="1"/>
  <c r="AG249"/>
  <c r="AG248" s="1"/>
  <c r="AG104"/>
  <c r="K249"/>
  <c r="AG12"/>
  <c r="AG11" s="1"/>
  <c r="AG89" s="1"/>
  <c r="AG237"/>
  <c r="K237"/>
  <c r="AG118"/>
  <c r="K154"/>
  <c r="K157"/>
  <c r="AG154"/>
  <c r="AG134"/>
  <c r="K118"/>
  <c r="K134"/>
  <c r="G237"/>
  <c r="E157"/>
  <c r="L157"/>
  <c r="H157"/>
  <c r="M135"/>
  <c r="H135" s="1"/>
  <c r="I135"/>
  <c r="I96"/>
  <c r="I95" s="1"/>
  <c r="I285" s="1"/>
  <c r="I286" s="1"/>
  <c r="J96"/>
  <c r="J95" s="1"/>
  <c r="J285" s="1"/>
  <c r="J286" s="1"/>
  <c r="H237"/>
  <c r="N237"/>
  <c r="M237"/>
  <c r="L237"/>
  <c r="F237"/>
  <c r="D237"/>
  <c r="G157"/>
  <c r="F157"/>
  <c r="N157"/>
  <c r="M157"/>
  <c r="D157"/>
  <c r="E104"/>
  <c r="M12"/>
  <c r="L12"/>
  <c r="G30"/>
  <c r="F12"/>
  <c r="D81"/>
  <c r="H81"/>
  <c r="G258"/>
  <c r="E13"/>
  <c r="L13"/>
  <c r="E209"/>
  <c r="L209"/>
  <c r="C216"/>
  <c r="C213"/>
  <c r="C210"/>
  <c r="D61"/>
  <c r="H61"/>
  <c r="F61"/>
  <c r="M61"/>
  <c r="G71"/>
  <c r="N71"/>
  <c r="L104"/>
  <c r="D71"/>
  <c r="C12"/>
  <c r="D104"/>
  <c r="H104"/>
  <c r="C232"/>
  <c r="H13"/>
  <c r="F13"/>
  <c r="H71"/>
  <c r="L170"/>
  <c r="C205"/>
  <c r="C223"/>
  <c r="L258"/>
  <c r="N258"/>
  <c r="D258"/>
  <c r="H258"/>
  <c r="F258"/>
  <c r="M258"/>
  <c r="AC99"/>
  <c r="M104"/>
  <c r="C112"/>
  <c r="C229"/>
  <c r="C36"/>
  <c r="C71"/>
  <c r="N170"/>
  <c r="E170"/>
  <c r="C23"/>
  <c r="C13" s="1"/>
  <c r="F81"/>
  <c r="M81"/>
  <c r="G170"/>
  <c r="F209"/>
  <c r="M209"/>
  <c r="G209"/>
  <c r="N209"/>
  <c r="E258"/>
  <c r="C261"/>
  <c r="C258" s="1"/>
  <c r="M13"/>
  <c r="C31"/>
  <c r="E81"/>
  <c r="L81"/>
  <c r="G81"/>
  <c r="N81"/>
  <c r="G104"/>
  <c r="N104"/>
  <c r="C226"/>
  <c r="M170"/>
  <c r="C41"/>
  <c r="E61"/>
  <c r="L61"/>
  <c r="G61"/>
  <c r="N61"/>
  <c r="C171"/>
  <c r="C272"/>
  <c r="D30"/>
  <c r="F170"/>
  <c r="D13"/>
  <c r="F71"/>
  <c r="M71"/>
  <c r="E71"/>
  <c r="L71"/>
  <c r="F104"/>
  <c r="C180"/>
  <c r="C195"/>
  <c r="D209"/>
  <c r="H209"/>
  <c r="C219"/>
  <c r="C44"/>
  <c r="G12"/>
  <c r="G13"/>
  <c r="N13"/>
  <c r="C61"/>
  <c r="C81"/>
  <c r="C102"/>
  <c r="D170"/>
  <c r="H170"/>
  <c r="P168"/>
  <c r="Q168" s="1"/>
  <c r="Q167" s="1"/>
  <c r="AG157" l="1"/>
  <c r="AG96" s="1"/>
  <c r="AG95" s="1"/>
  <c r="AG285" s="1"/>
  <c r="AG286" s="1"/>
  <c r="F96"/>
  <c r="F95" s="1"/>
  <c r="K96"/>
  <c r="K95" s="1"/>
  <c r="K285" s="1"/>
  <c r="K286" s="1"/>
  <c r="C249"/>
  <c r="C248" s="1"/>
  <c r="F135"/>
  <c r="E135" s="1"/>
  <c r="D135" s="1"/>
  <c r="C104"/>
  <c r="C237"/>
  <c r="C157"/>
  <c r="C118"/>
  <c r="C110"/>
  <c r="H11"/>
  <c r="H89" s="1"/>
  <c r="F11"/>
  <c r="F89" s="1"/>
  <c r="M11"/>
  <c r="M89" s="1"/>
  <c r="G11"/>
  <c r="G89" s="1"/>
  <c r="L11"/>
  <c r="L89" s="1"/>
  <c r="L96"/>
  <c r="M96"/>
  <c r="G96"/>
  <c r="H96"/>
  <c r="C30"/>
  <c r="C209"/>
  <c r="E12"/>
  <c r="C170"/>
  <c r="C154"/>
  <c r="E11" l="1"/>
  <c r="E89" s="1"/>
  <c r="G95"/>
  <c r="L95"/>
  <c r="D12"/>
  <c r="D11" s="1"/>
  <c r="M95"/>
  <c r="H95"/>
  <c r="C135"/>
  <c r="D96" l="1"/>
  <c r="D95" s="1"/>
  <c r="D285" s="1"/>
  <c r="C134"/>
  <c r="M285"/>
  <c r="M286" s="1"/>
  <c r="H285"/>
  <c r="H286" s="1"/>
  <c r="G285"/>
  <c r="G286" s="1"/>
  <c r="L285"/>
  <c r="L286" s="1"/>
  <c r="D89"/>
  <c r="D286" l="1"/>
  <c r="N12"/>
  <c r="N11" s="1"/>
  <c r="N89" l="1"/>
  <c r="C11"/>
  <c r="C89" s="1"/>
  <c r="N96" l="1"/>
  <c r="N95" s="1"/>
  <c r="E96"/>
  <c r="E95" s="1"/>
  <c r="E285" s="1"/>
  <c r="N285" l="1"/>
  <c r="N286" s="1"/>
  <c r="E286"/>
  <c r="C145"/>
  <c r="F285"/>
  <c r="F286" s="1"/>
  <c r="C96" l="1"/>
  <c r="C95" s="1"/>
  <c r="C285" s="1"/>
  <c r="C286" s="1"/>
</calcChain>
</file>

<file path=xl/comments1.xml><?xml version="1.0" encoding="utf-8"?>
<comments xmlns="http://schemas.openxmlformats.org/spreadsheetml/2006/main">
  <authors>
    <author>Hewlett-Packard Company</author>
    <author>Windows User</author>
  </authors>
  <commentList>
    <comment ref="C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D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E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F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G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H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I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J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K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L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M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N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AG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H153" authorId="1">
      <text>
        <r>
          <rPr>
            <sz val="11"/>
            <color indexed="8"/>
            <rFont val="Helvetica Neue"/>
          </rPr>
          <t>Windows User:
ДДОР ГПС</t>
        </r>
      </text>
    </comment>
    <comment ref="I153" authorId="1">
      <text>
        <r>
          <rPr>
            <sz val="11"/>
            <color indexed="8"/>
            <rFont val="Helvetica Neue"/>
          </rPr>
          <t>Windows User:
ДДОР ГПС</t>
        </r>
      </text>
    </comment>
    <comment ref="J153" authorId="1">
      <text>
        <r>
          <rPr>
            <sz val="11"/>
            <color indexed="8"/>
            <rFont val="Helvetica Neue"/>
          </rPr>
          <t>Windows User:
ДДОР ГПС</t>
        </r>
      </text>
    </comment>
    <comment ref="Q167" authorId="0">
      <text>
        <r>
          <rPr>
            <sz val="11"/>
            <color indexed="8"/>
            <rFont val="Helvetica Neue"/>
          </rPr>
          <t>Hewlett-Packard Company:
korigovati CJN!!!</t>
        </r>
      </text>
    </comment>
  </commentList>
</comments>
</file>

<file path=xl/sharedStrings.xml><?xml version="1.0" encoding="utf-8"?>
<sst xmlns="http://schemas.openxmlformats.org/spreadsheetml/2006/main" count="355" uniqueCount="304">
  <si>
    <t>-</t>
  </si>
  <si>
    <t>Број конта</t>
  </si>
  <si>
    <t>Износ планираних прихода и примања</t>
  </si>
  <si>
    <t xml:space="preserve">Приходи и примања из буџета </t>
  </si>
  <si>
    <t>РФЗО</t>
  </si>
  <si>
    <t>остало</t>
  </si>
  <si>
    <t>Републике</t>
  </si>
  <si>
    <t>Аутономне покрајине Војводина</t>
  </si>
  <si>
    <t>Градска управа за здравство НС</t>
  </si>
  <si>
    <t xml:space="preserve">Нови Сад и Сремски Карловци </t>
  </si>
  <si>
    <t>Из донација и помоћи</t>
  </si>
  <si>
    <t xml:space="preserve">сопствени приходи 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</si>
  <si>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</si>
  <si>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</si>
  <si>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</si>
  <si>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</si>
  <si>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</si>
  <si>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</si>
  <si>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</si>
  <si>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</si>
  <si>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</si>
  <si>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</si>
  <si>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</si>
  <si>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</si>
  <si>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</si>
  <si>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Опис</t>
  </si>
  <si>
    <t>рфзо</t>
  </si>
  <si>
    <t>3</t>
  </si>
  <si>
    <t>12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</si>
  <si>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</si>
  <si>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</si>
  <si>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</si>
  <si>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</si>
  <si>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</si>
  <si>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</si>
  <si>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</si>
  <si>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</si>
  <si>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</si>
  <si>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</si>
  <si>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</si>
  <si>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</si>
  <si>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</si>
  <si>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</si>
  <si>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</si>
  <si>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</si>
  <si>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</si>
  <si>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</si>
  <si>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</si>
  <si>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</si>
  <si>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</si>
  <si>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</si>
  <si>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</si>
  <si>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</si>
  <si>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</si>
  <si>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</si>
  <si>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</si>
  <si>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</si>
  <si>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</si>
  <si>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</si>
  <si>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</si>
  <si>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</si>
  <si>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</si>
  <si>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</si>
  <si>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</si>
  <si>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</si>
  <si>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Закуп непроизведене имовине</t>
  </si>
  <si>
    <t>Финансијске промене на финансијским лизинзима</t>
  </si>
  <si>
    <t>ДОБРОВОЉНИ ТРАНСФЕРИ ОД ФИЗИЧКИХ И ПРАВНИХ ЛИЦА (5090 + 5091)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</si>
  <si>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</si>
  <si>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</si>
  <si>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</si>
  <si>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</si>
  <si>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</si>
  <si>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</si>
  <si>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</si>
  <si>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</si>
  <si>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</si>
  <si>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</si>
  <si>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</si>
  <si>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</si>
  <si>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</si>
  <si>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</si>
  <si>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</si>
  <si>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</si>
  <si>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</si>
  <si>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</si>
  <si>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</si>
  <si>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</si>
  <si>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</si>
  <si>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</si>
  <si>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</si>
  <si>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</si>
  <si>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Износ планираних расхода и издатака</t>
  </si>
  <si>
    <t>Укупно          
 (од 5 до 12)</t>
  </si>
  <si>
    <t>Расходи и издаци на терет буџета</t>
  </si>
  <si>
    <t>сопствени приходи</t>
  </si>
  <si>
    <t>Нови Сад и Сремски Карловци - мртвозорство</t>
  </si>
  <si>
    <t>ООСО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</si>
  <si>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</si>
  <si>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</si>
  <si>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</si>
  <si>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</si>
  <si>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</si>
  <si>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</si>
  <si>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</si>
  <si>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</si>
  <si>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</si>
  <si>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</si>
  <si>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</si>
  <si>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</si>
  <si>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</si>
  <si>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</si>
  <si>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</si>
  <si>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</si>
  <si>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</si>
  <si>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</si>
  <si>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</si>
  <si>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</si>
  <si>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</si>
  <si>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Остали непоменути трошкови</t>
  </si>
  <si>
    <t>Трошкови службених путовања у земљи</t>
  </si>
  <si>
    <t>Остали трошкови за пословна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</si>
  <si>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</si>
  <si>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</si>
  <si>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</si>
  <si>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Трошкови селидбе и превоза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</si>
  <si>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</si>
  <si>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</si>
  <si>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</si>
  <si>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</si>
  <si>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</si>
  <si>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</si>
  <si>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</si>
  <si>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Поклони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</si>
  <si>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</si>
  <si>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</si>
  <si>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</si>
  <si>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</si>
  <si>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</si>
  <si>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</si>
  <si>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</si>
  <si>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</si>
  <si>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</si>
  <si>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</si>
  <si>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</si>
  <si>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</si>
  <si>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</si>
  <si>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</si>
  <si>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</si>
  <si>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</si>
  <si>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</si>
  <si>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</si>
  <si>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Хемијска средства за чишћење- течности за подове, за судове, за стакло итд</t>
  </si>
  <si>
    <t>Инвентар за одржавање хигијене- четке, метле, канте, џогери и сл.</t>
  </si>
  <si>
    <t>Остали материјали за одржавање хигијене-кесе, т папир, убруси, оцеђивачи за судове итд.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</si>
  <si>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</si>
  <si>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</si>
  <si>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</si>
  <si>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</si>
  <si>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</si>
  <si>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</si>
  <si>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</si>
  <si>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</si>
  <si>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</si>
  <si>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</si>
  <si>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</si>
  <si>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</si>
  <si>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</si>
  <si>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</si>
  <si>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</si>
  <si>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</si>
  <si>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</si>
  <si>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</si>
  <si>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</si>
  <si>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</si>
  <si>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</si>
  <si>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</si>
  <si>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</si>
  <si>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</si>
  <si>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</si>
  <si>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</si>
  <si>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</si>
  <si>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</si>
  <si>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</si>
  <si>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</si>
  <si>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</si>
  <si>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</si>
  <si>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</si>
  <si>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</si>
  <si>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</si>
  <si>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</si>
  <si>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</si>
  <si>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</si>
  <si>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</si>
  <si>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</si>
  <si>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</si>
  <si>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</si>
  <si>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</si>
  <si>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</si>
  <si>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</si>
  <si>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</si>
  <si>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</si>
  <si>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</si>
  <si>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</si>
  <si>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</si>
  <si>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</si>
  <si>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</si>
  <si>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</si>
  <si>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</si>
  <si>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</si>
  <si>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</si>
  <si>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</si>
  <si>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</si>
  <si>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</si>
  <si>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</si>
  <si>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</si>
  <si>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</si>
  <si>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Остали порези</t>
  </si>
  <si>
    <t>Обавезне таксе</t>
  </si>
  <si>
    <t>Новчане казне и пенали</t>
  </si>
  <si>
    <t>Новчане казне и пенали по решењу судова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</si>
  <si>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</si>
  <si>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</si>
  <si>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</si>
  <si>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Опрема за саобраћај</t>
  </si>
  <si>
    <t>Административна опрема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</si>
  <si>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</si>
  <si>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</si>
  <si>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</si>
  <si>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</si>
  <si>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</si>
  <si>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</si>
  <si>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</si>
  <si>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</si>
  <si>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</si>
  <si>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</si>
  <si>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</si>
  <si>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</si>
  <si>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</si>
  <si>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</si>
  <si>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</si>
  <si>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</si>
  <si>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</si>
  <si>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</si>
  <si>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</si>
  <si>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</si>
  <si>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</si>
  <si>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</si>
  <si>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</si>
  <si>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</si>
  <si>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</si>
  <si>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</si>
  <si>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</si>
  <si>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</si>
  <si>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</si>
  <si>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</si>
  <si>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ООСО ван уговора за 
2021.</t>
  </si>
  <si>
    <t>ТЕКУЋИ ПРИХОДИ</t>
  </si>
  <si>
    <t xml:space="preserve">ПРИХОДИ ОД ИМОВИНЕ </t>
  </si>
  <si>
    <t xml:space="preserve">ПРИХОДИ ОД ПРОДАЈЕ ДОБАРА И УСЛУГА </t>
  </si>
  <si>
    <t xml:space="preserve">МЕШОВИТИ И НЕОДРЕЂЕНИ ПРИХОДИ </t>
  </si>
  <si>
    <t>ТРАНСФЕРИ ИЗМЕЂУ БУЏ. КОРИСНИКА НА ИСТОМ НИВОУ</t>
  </si>
  <si>
    <t xml:space="preserve">ПРИХОДИ ИЗ БУЏЕТА </t>
  </si>
  <si>
    <t>УКУПНИ ПРИХОДИ И ПРИМАЊА КЛАСА 7 И КЛАСА 8</t>
  </si>
  <si>
    <t>УКУПНИ ПРИХОДИ И ПРИМАЊА СА ПС</t>
  </si>
  <si>
    <t xml:space="preserve">ПРИМАЊА ОД ПРОДАЈЕ ПОКРЕТНЕ ИМОВИНЕ </t>
  </si>
  <si>
    <t xml:space="preserve">УКУПНИ РАСХОДИ РАСХОДИ И ИЗДАЦИ </t>
  </si>
  <si>
    <t xml:space="preserve">ТЕКУЋИ РАСХОДИ </t>
  </si>
  <si>
    <t xml:space="preserve">ПЛАТЕ, ДОДАЦИ И НАКНАДЕ ЗАПОСЛЕНИХ (ЗАРАДЕ) </t>
  </si>
  <si>
    <t xml:space="preserve">СОЦИЈАЛНА ДАВАЊА ЗАПОСЛЕНИМА </t>
  </si>
  <si>
    <t>НАКНАДА ТРОШКОВА ЗА ЗАПОСЛЕНЕ</t>
  </si>
  <si>
    <t xml:space="preserve">ПРАТЕЋИ ТРОШКОВИ ЗАДУЖИВАЊА </t>
  </si>
  <si>
    <t xml:space="preserve">ОСТАЛЕ ДОТАЦИЈЕ И ТРАНСФЕРИ </t>
  </si>
  <si>
    <t>МАТЕРИЈАЛ</t>
  </si>
  <si>
    <t>ТЕКУЋЕ ПОПРАВКЕ И ОДРЖАВАЊЕ</t>
  </si>
  <si>
    <t>СПЕЦИЈАЛИЗОВАНЕ УСЛУГЕ</t>
  </si>
  <si>
    <t xml:space="preserve">УСЛУГЕ ПО УГОВОРУ </t>
  </si>
  <si>
    <t xml:space="preserve">ТРОШКОВИ ПУТОВАЊА </t>
  </si>
  <si>
    <t>СТАЛНИ ТРОШКОВИ</t>
  </si>
  <si>
    <t>ПОРЕЗИ, ОБАВЕЗНЕ ТАКСЕ И КАЗНЕ</t>
  </si>
  <si>
    <t xml:space="preserve">НОВЧАНЕ КАЗНЕ И ПЕНАЛИ ПО РЕШЕЊУ СУДОВА </t>
  </si>
  <si>
    <t xml:space="preserve">НАКНАДА ШТЕТЕ ЗА ПОВРЕДЕ ИЛИ ШТЕТУ НАНЕТУ ОД СТРАНЕ ДРЖАВНИХ ОРГАНА </t>
  </si>
  <si>
    <t>ИЗДАЦИ ЗА НЕФИНАНСИЈСКУ ИМОВИНУ</t>
  </si>
  <si>
    <t>МАШИНЕ И ОПРЕМА</t>
  </si>
  <si>
    <t>УКУПНИ РАСХОДИ И ИЗДАЦИ СА ПС</t>
  </si>
  <si>
    <t>КОНТРОЛА УКУПНИ ПРИХОДИ - УКУПНИ РАСХОДИ</t>
  </si>
  <si>
    <t>Остале некретнине и опрема</t>
  </si>
  <si>
    <t>13</t>
  </si>
  <si>
    <t>ООСО. +</t>
  </si>
  <si>
    <t>ООСО -</t>
  </si>
  <si>
    <t>ООСО-после ребаланса</t>
  </si>
  <si>
    <t>14</t>
  </si>
  <si>
    <t>УКУПНО СВИ ИЗВОРИ</t>
  </si>
  <si>
    <t>УКУПНО СВИ ИЗВОРИ ПОСЛЕ РЕБАЛАНСА</t>
  </si>
  <si>
    <t>15</t>
  </si>
  <si>
    <t>СОЦИЈАЛНИ ДОПРИНОСИ БА ТЕРЕТ ПОСЛОДАВЦА</t>
  </si>
  <si>
    <t>Средства на рачунима 01.01.2022.</t>
  </si>
  <si>
    <t>ООСО уговор за 2022.</t>
  </si>
  <si>
    <t>ООСО уговор за 2022. +</t>
  </si>
  <si>
    <t>ООСО уговор за 2022.-</t>
  </si>
  <si>
    <t>ООСО уговор за 2022.-после ребаланса</t>
  </si>
  <si>
    <t>ООСО ван уговора за 2022</t>
  </si>
  <si>
    <t>лице одговорно за израду фин плана</t>
  </si>
  <si>
    <t>Председник УО</t>
  </si>
</sst>
</file>

<file path=xl/styles.xml><?xml version="1.0" encoding="utf-8"?>
<styleSheet xmlns="http://schemas.openxmlformats.org/spreadsheetml/2006/main">
  <numFmts count="1">
    <numFmt numFmtId="164" formatCode="#,###"/>
  </numFmts>
  <fonts count="33">
    <font>
      <sz val="11"/>
      <color indexed="8"/>
      <name val="Calibri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u/>
      <sz val="12"/>
      <color indexed="8"/>
      <name val="Calibri"/>
      <family val="2"/>
      <charset val="238"/>
    </font>
    <font>
      <sz val="11"/>
      <color indexed="8"/>
      <name val="Helvetica Neue"/>
    </font>
    <font>
      <b/>
      <u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6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rgb="FF00B050"/>
      <name val="Calibri"/>
      <family val="2"/>
      <charset val="238"/>
    </font>
    <font>
      <b/>
      <sz val="12"/>
      <color rgb="FF7030A0"/>
      <name val="Calibri"/>
      <family val="2"/>
      <charset val="238"/>
    </font>
    <font>
      <b/>
      <sz val="12"/>
      <color theme="7" tint="-0.499984740745262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sz val="12"/>
      <color theme="9"/>
      <name val="Calibri"/>
      <family val="2"/>
      <charset val="238"/>
    </font>
    <font>
      <sz val="11"/>
      <color rgb="FFC00000"/>
      <name val="Calibri"/>
      <family val="2"/>
      <charset val="238"/>
    </font>
    <font>
      <sz val="10"/>
      <color rgb="FFC00000"/>
      <name val="Calibri"/>
      <family val="2"/>
      <charset val="238"/>
    </font>
    <font>
      <sz val="11"/>
      <color theme="9"/>
      <name val="Calibri"/>
      <family val="2"/>
      <charset val="238"/>
    </font>
    <font>
      <sz val="12"/>
      <color theme="5" tint="-0.499984740745262"/>
      <name val="Calibri"/>
      <family val="2"/>
      <charset val="238"/>
    </font>
    <font>
      <b/>
      <sz val="12"/>
      <color theme="5" tint="-0.499984740745262"/>
      <name val="Calibri"/>
      <family val="2"/>
      <charset val="238"/>
    </font>
    <font>
      <sz val="10"/>
      <color theme="5" tint="-0.499984740745262"/>
      <name val="Arial"/>
      <family val="2"/>
      <charset val="238"/>
    </font>
    <font>
      <sz val="11"/>
      <color theme="5" tint="-0.499984740745262"/>
      <name val="Calibri"/>
      <family val="2"/>
      <charset val="238"/>
    </font>
    <font>
      <b/>
      <sz val="12"/>
      <color theme="5" tint="-0.249977111117893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i/>
      <u/>
      <sz val="12"/>
      <color rgb="FFFF0000"/>
      <name val="Calibri"/>
      <family val="2"/>
      <charset val="238"/>
    </font>
    <font>
      <b/>
      <sz val="12"/>
      <color theme="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4" xfId="0" applyFont="1" applyFill="1" applyBorder="1" applyAlignment="1"/>
    <xf numFmtId="0" fontId="0" fillId="2" borderId="4" xfId="0" applyNumberFormat="1" applyFont="1" applyFill="1" applyBorder="1" applyAlignment="1"/>
    <xf numFmtId="0" fontId="0" fillId="2" borderId="7" xfId="0" applyFont="1" applyFill="1" applyBorder="1" applyAlignment="1"/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3" xfId="0" applyFont="1" applyFill="1" applyBorder="1" applyAlignment="1"/>
    <xf numFmtId="0" fontId="0" fillId="2" borderId="12" xfId="0" applyFont="1" applyFill="1" applyBorder="1" applyAlignment="1"/>
    <xf numFmtId="0" fontId="0" fillId="2" borderId="1" xfId="0" applyFont="1" applyFill="1" applyBorder="1" applyAlignment="1"/>
    <xf numFmtId="0" fontId="0" fillId="2" borderId="14" xfId="0" applyFont="1" applyFill="1" applyBorder="1" applyAlignment="1"/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13" xfId="0" applyFont="1" applyFill="1" applyBorder="1" applyAlignment="1"/>
    <xf numFmtId="0" fontId="2" fillId="2" borderId="14" xfId="0" applyFont="1" applyFill="1" applyBorder="1" applyAlignment="1">
      <alignment horizontal="right"/>
    </xf>
    <xf numFmtId="0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49" fontId="3" fillId="6" borderId="6" xfId="0" applyNumberFormat="1" applyFont="1" applyFill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center" vertical="center" wrapText="1"/>
    </xf>
    <xf numFmtId="49" fontId="3" fillId="8" borderId="6" xfId="0" applyNumberFormat="1" applyFont="1" applyFill="1" applyBorder="1" applyAlignment="1">
      <alignment horizontal="center" vertical="center" wrapText="1"/>
    </xf>
    <xf numFmtId="49" fontId="3" fillId="8" borderId="29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vertical="center" wrapText="1"/>
    </xf>
    <xf numFmtId="3" fontId="3" fillId="2" borderId="23" xfId="0" applyNumberFormat="1" applyFont="1" applyFill="1" applyBorder="1" applyAlignment="1">
      <alignment horizontal="right" wrapText="1"/>
    </xf>
    <xf numFmtId="3" fontId="3" fillId="2" borderId="30" xfId="0" applyNumberFormat="1" applyFont="1" applyFill="1" applyBorder="1" applyAlignment="1">
      <alignment horizontal="right" wrapText="1"/>
    </xf>
    <xf numFmtId="4" fontId="0" fillId="2" borderId="4" xfId="0" applyNumberFormat="1" applyFont="1" applyFill="1" applyBorder="1" applyAlignment="1"/>
    <xf numFmtId="0" fontId="3" fillId="2" borderId="2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9" fontId="0" fillId="2" borderId="22" xfId="0" applyNumberFormat="1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vertical="center" wrapText="1"/>
    </xf>
    <xf numFmtId="3" fontId="3" fillId="2" borderId="23" xfId="0" applyNumberFormat="1" applyFont="1" applyFill="1" applyBorder="1" applyAlignment="1">
      <alignment horizontal="center" wrapText="1"/>
    </xf>
    <xf numFmtId="3" fontId="3" fillId="2" borderId="30" xfId="0" applyNumberFormat="1" applyFont="1" applyFill="1" applyBorder="1" applyAlignment="1">
      <alignment horizontal="center" wrapText="1"/>
    </xf>
    <xf numFmtId="4" fontId="0" fillId="2" borderId="20" xfId="0" applyNumberFormat="1" applyFont="1" applyFill="1" applyBorder="1" applyAlignment="1"/>
    <xf numFmtId="4" fontId="0" fillId="2" borderId="7" xfId="0" applyNumberFormat="1" applyFont="1" applyFill="1" applyBorder="1" applyAlignment="1"/>
    <xf numFmtId="3" fontId="0" fillId="2" borderId="4" xfId="0" applyNumberFormat="1" applyFont="1" applyFill="1" applyBorder="1" applyAlignment="1"/>
    <xf numFmtId="49" fontId="3" fillId="2" borderId="23" xfId="0" applyNumberFormat="1" applyFont="1" applyFill="1" applyBorder="1" applyAlignment="1">
      <alignment horizontal="center" wrapText="1"/>
    </xf>
    <xf numFmtId="49" fontId="3" fillId="2" borderId="30" xfId="0" applyNumberFormat="1" applyFont="1" applyFill="1" applyBorder="1" applyAlignment="1">
      <alignment horizont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49" fontId="0" fillId="2" borderId="28" xfId="0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wrapText="1"/>
    </xf>
    <xf numFmtId="3" fontId="2" fillId="2" borderId="29" xfId="0" applyNumberFormat="1" applyFont="1" applyFill="1" applyBorder="1" applyAlignment="1">
      <alignment horizontal="right" wrapText="1"/>
    </xf>
    <xf numFmtId="0" fontId="2" fillId="9" borderId="32" xfId="0" applyFont="1" applyFill="1" applyBorder="1" applyAlignment="1">
      <alignment horizontal="center" vertical="center" wrapText="1"/>
    </xf>
    <xf numFmtId="49" fontId="3" fillId="6" borderId="23" xfId="0" applyNumberFormat="1" applyFont="1" applyFill="1" applyBorder="1" applyAlignment="1">
      <alignment horizontal="center" vertical="center" wrapText="1"/>
    </xf>
    <xf numFmtId="49" fontId="3" fillId="7" borderId="23" xfId="0" applyNumberFormat="1" applyFont="1" applyFill="1" applyBorder="1" applyAlignment="1">
      <alignment horizontal="center" vertical="center" wrapText="1"/>
    </xf>
    <xf numFmtId="0" fontId="3" fillId="10" borderId="22" xfId="0" applyNumberFormat="1" applyFont="1" applyFill="1" applyBorder="1" applyAlignment="1">
      <alignment horizontal="center" vertical="center" wrapText="1"/>
    </xf>
    <xf numFmtId="0" fontId="3" fillId="10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wrapText="1"/>
    </xf>
    <xf numFmtId="0" fontId="3" fillId="2" borderId="29" xfId="0" applyNumberFormat="1" applyFont="1" applyFill="1" applyBorder="1" applyAlignment="1">
      <alignment horizont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49" fontId="3" fillId="10" borderId="22" xfId="0" applyNumberFormat="1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right" wrapText="1"/>
    </xf>
    <xf numFmtId="4" fontId="3" fillId="2" borderId="23" xfId="0" applyNumberFormat="1" applyFont="1" applyFill="1" applyBorder="1" applyAlignment="1">
      <alignment horizontal="right" wrapText="1"/>
    </xf>
    <xf numFmtId="4" fontId="3" fillId="2" borderId="43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0" fillId="2" borderId="44" xfId="0" applyFont="1" applyFill="1" applyBorder="1" applyAlignment="1"/>
    <xf numFmtId="0" fontId="0" fillId="2" borderId="45" xfId="0" applyFont="1" applyFill="1" applyBorder="1" applyAlignment="1"/>
    <xf numFmtId="0" fontId="0" fillId="2" borderId="46" xfId="0" applyFont="1" applyFill="1" applyBorder="1" applyAlignment="1"/>
    <xf numFmtId="0" fontId="0" fillId="2" borderId="47" xfId="0" applyFont="1" applyFill="1" applyBorder="1" applyAlignment="1"/>
    <xf numFmtId="0" fontId="0" fillId="2" borderId="48" xfId="0" applyFont="1" applyFill="1" applyBorder="1" applyAlignment="1"/>
    <xf numFmtId="4" fontId="0" fillId="2" borderId="12" xfId="0" applyNumberFormat="1" applyFont="1" applyFill="1" applyBorder="1" applyAlignment="1"/>
    <xf numFmtId="0" fontId="0" fillId="2" borderId="12" xfId="0" applyNumberFormat="1" applyFont="1" applyFill="1" applyBorder="1" applyAlignment="1"/>
    <xf numFmtId="0" fontId="0" fillId="2" borderId="49" xfId="0" applyFont="1" applyFill="1" applyBorder="1" applyAlignment="1"/>
    <xf numFmtId="0" fontId="0" fillId="2" borderId="37" xfId="0" applyFont="1" applyFill="1" applyBorder="1" applyAlignment="1"/>
    <xf numFmtId="0" fontId="0" fillId="2" borderId="51" xfId="0" applyFont="1" applyFill="1" applyBorder="1" applyAlignment="1"/>
    <xf numFmtId="0" fontId="7" fillId="2" borderId="12" xfId="0" applyFont="1" applyFill="1" applyBorder="1" applyAlignment="1"/>
    <xf numFmtId="3" fontId="0" fillId="2" borderId="12" xfId="0" applyNumberFormat="1" applyFont="1" applyFill="1" applyBorder="1" applyAlignment="1"/>
    <xf numFmtId="3" fontId="0" fillId="2" borderId="46" xfId="0" applyNumberFormat="1" applyFont="1" applyFill="1" applyBorder="1" applyAlignment="1"/>
    <xf numFmtId="0" fontId="0" fillId="2" borderId="46" xfId="0" applyNumberFormat="1" applyFont="1" applyFill="1" applyBorder="1" applyAlignment="1"/>
    <xf numFmtId="3" fontId="0" fillId="2" borderId="48" xfId="0" applyNumberFormat="1" applyFont="1" applyFill="1" applyBorder="1" applyAlignment="1"/>
    <xf numFmtId="0" fontId="0" fillId="2" borderId="54" xfId="0" applyFont="1" applyFill="1" applyBorder="1" applyAlignment="1"/>
    <xf numFmtId="0" fontId="0" fillId="2" borderId="55" xfId="0" applyFont="1" applyFill="1" applyBorder="1" applyAlignment="1"/>
    <xf numFmtId="0" fontId="0" fillId="2" borderId="56" xfId="0" applyFont="1" applyFill="1" applyBorder="1" applyAlignment="1"/>
    <xf numFmtId="0" fontId="8" fillId="2" borderId="20" xfId="0" applyFont="1" applyFill="1" applyBorder="1" applyAlignment="1"/>
    <xf numFmtId="0" fontId="8" fillId="2" borderId="12" xfId="0" applyFont="1" applyFill="1" applyBorder="1" applyAlignment="1"/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wrapText="1"/>
    </xf>
    <xf numFmtId="0" fontId="10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 wrapText="1"/>
    </xf>
    <xf numFmtId="3" fontId="9" fillId="2" borderId="12" xfId="0" applyNumberFormat="1" applyFont="1" applyFill="1" applyBorder="1" applyAlignment="1">
      <alignment horizontal="right" wrapText="1"/>
    </xf>
    <xf numFmtId="0" fontId="11" fillId="2" borderId="12" xfId="0" applyFont="1" applyFill="1" applyBorder="1" applyAlignment="1"/>
    <xf numFmtId="164" fontId="9" fillId="2" borderId="12" xfId="0" applyNumberFormat="1" applyFont="1" applyFill="1" applyBorder="1" applyAlignment="1">
      <alignment horizontal="right" wrapText="1"/>
    </xf>
    <xf numFmtId="0" fontId="11" fillId="2" borderId="58" xfId="0" applyFont="1" applyFill="1" applyBorder="1" applyAlignment="1"/>
    <xf numFmtId="0" fontId="0" fillId="2" borderId="58" xfId="0" applyFont="1" applyFill="1" applyBorder="1" applyAlignment="1"/>
    <xf numFmtId="49" fontId="12" fillId="7" borderId="2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/>
    <xf numFmtId="0" fontId="13" fillId="0" borderId="0" xfId="0" applyFont="1" applyAlignment="1"/>
    <xf numFmtId="0" fontId="14" fillId="13" borderId="14" xfId="0" applyFont="1" applyFill="1" applyBorder="1" applyAlignment="1">
      <alignment vertical="center"/>
    </xf>
    <xf numFmtId="0" fontId="14" fillId="13" borderId="38" xfId="0" applyFont="1" applyFill="1" applyBorder="1" applyAlignment="1">
      <alignment vertical="center"/>
    </xf>
    <xf numFmtId="0" fontId="14" fillId="13" borderId="38" xfId="0" applyFont="1" applyFill="1" applyBorder="1" applyAlignment="1"/>
    <xf numFmtId="0" fontId="14" fillId="13" borderId="3" xfId="0" applyFont="1" applyFill="1" applyBorder="1" applyAlignment="1"/>
    <xf numFmtId="0" fontId="14" fillId="13" borderId="4" xfId="0" applyFont="1" applyFill="1" applyBorder="1" applyAlignment="1"/>
    <xf numFmtId="0" fontId="14" fillId="13" borderId="0" xfId="0" applyNumberFormat="1" applyFont="1" applyFill="1" applyAlignment="1"/>
    <xf numFmtId="0" fontId="14" fillId="13" borderId="0" xfId="0" applyFont="1" applyFill="1" applyAlignment="1"/>
    <xf numFmtId="3" fontId="2" fillId="13" borderId="23" xfId="0" applyNumberFormat="1" applyFont="1" applyFill="1" applyBorder="1" applyAlignment="1">
      <alignment horizontal="right" wrapText="1"/>
    </xf>
    <xf numFmtId="3" fontId="3" fillId="13" borderId="23" xfId="0" applyNumberFormat="1" applyFont="1" applyFill="1" applyBorder="1" applyAlignment="1">
      <alignment horizontal="right" wrapText="1"/>
    </xf>
    <xf numFmtId="0" fontId="2" fillId="2" borderId="57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vertical="center" wrapText="1"/>
    </xf>
    <xf numFmtId="3" fontId="2" fillId="2" borderId="61" xfId="0" applyNumberFormat="1" applyFont="1" applyFill="1" applyBorder="1" applyAlignment="1">
      <alignment horizontal="right" wrapText="1"/>
    </xf>
    <xf numFmtId="3" fontId="2" fillId="2" borderId="62" xfId="0" applyNumberFormat="1" applyFont="1" applyFill="1" applyBorder="1" applyAlignment="1">
      <alignment horizontal="right" wrapText="1"/>
    </xf>
    <xf numFmtId="0" fontId="12" fillId="2" borderId="21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vertical="center" wrapText="1"/>
    </xf>
    <xf numFmtId="3" fontId="12" fillId="2" borderId="23" xfId="0" applyNumberFormat="1" applyFont="1" applyFill="1" applyBorder="1" applyAlignment="1">
      <alignment horizontal="right" wrapText="1"/>
    </xf>
    <xf numFmtId="0" fontId="15" fillId="2" borderId="21" xfId="0" applyNumberFormat="1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vertical="center" wrapText="1"/>
    </xf>
    <xf numFmtId="3" fontId="15" fillId="2" borderId="30" xfId="0" applyNumberFormat="1" applyFont="1" applyFill="1" applyBorder="1" applyAlignment="1">
      <alignment horizontal="right" wrapText="1"/>
    </xf>
    <xf numFmtId="49" fontId="16" fillId="2" borderId="22" xfId="0" applyNumberFormat="1" applyFont="1" applyFill="1" applyBorder="1" applyAlignment="1">
      <alignment vertical="center" wrapText="1"/>
    </xf>
    <xf numFmtId="49" fontId="17" fillId="9" borderId="33" xfId="0" applyNumberFormat="1" applyFont="1" applyFill="1" applyBorder="1" applyAlignment="1">
      <alignment vertical="center" wrapText="1"/>
    </xf>
    <xf numFmtId="3" fontId="17" fillId="9" borderId="34" xfId="0" applyNumberFormat="1" applyFont="1" applyFill="1" applyBorder="1" applyAlignment="1">
      <alignment horizontal="right" wrapText="1"/>
    </xf>
    <xf numFmtId="4" fontId="17" fillId="9" borderId="35" xfId="0" applyNumberFormat="1" applyFont="1" applyFill="1" applyBorder="1" applyAlignment="1">
      <alignment horizontal="right" wrapText="1"/>
    </xf>
    <xf numFmtId="0" fontId="18" fillId="2" borderId="21" xfId="0" applyNumberFormat="1" applyFont="1" applyFill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vertical="center" wrapText="1"/>
    </xf>
    <xf numFmtId="3" fontId="18" fillId="2" borderId="23" xfId="0" applyNumberFormat="1" applyFont="1" applyFill="1" applyBorder="1" applyAlignment="1">
      <alignment horizontal="right" wrapText="1"/>
    </xf>
    <xf numFmtId="3" fontId="18" fillId="2" borderId="30" xfId="0" applyNumberFormat="1" applyFont="1" applyFill="1" applyBorder="1" applyAlignment="1">
      <alignment horizontal="right" wrapText="1"/>
    </xf>
    <xf numFmtId="0" fontId="19" fillId="2" borderId="21" xfId="0" applyNumberFormat="1" applyFont="1" applyFill="1" applyBorder="1" applyAlignment="1">
      <alignment horizontal="center" vertical="center" wrapText="1"/>
    </xf>
    <xf numFmtId="49" fontId="19" fillId="2" borderId="22" xfId="0" applyNumberFormat="1" applyFont="1" applyFill="1" applyBorder="1" applyAlignment="1">
      <alignment vertical="center" wrapText="1"/>
    </xf>
    <xf numFmtId="3" fontId="19" fillId="2" borderId="23" xfId="0" applyNumberFormat="1" applyFont="1" applyFill="1" applyBorder="1" applyAlignment="1">
      <alignment horizontal="right" wrapText="1"/>
    </xf>
    <xf numFmtId="3" fontId="19" fillId="2" borderId="30" xfId="0" applyNumberFormat="1" applyFont="1" applyFill="1" applyBorder="1" applyAlignment="1">
      <alignment horizontal="right" wrapText="1"/>
    </xf>
    <xf numFmtId="49" fontId="16" fillId="2" borderId="17" xfId="0" applyNumberFormat="1" applyFont="1" applyFill="1" applyBorder="1" applyAlignment="1">
      <alignment vertical="center" wrapText="1"/>
    </xf>
    <xf numFmtId="3" fontId="16" fillId="2" borderId="18" xfId="0" applyNumberFormat="1" applyFont="1" applyFill="1" applyBorder="1" applyAlignment="1">
      <alignment horizontal="right" wrapText="1"/>
    </xf>
    <xf numFmtId="3" fontId="16" fillId="2" borderId="19" xfId="0" applyNumberFormat="1" applyFont="1" applyFill="1" applyBorder="1" applyAlignment="1">
      <alignment horizontal="right" wrapText="1"/>
    </xf>
    <xf numFmtId="0" fontId="20" fillId="2" borderId="20" xfId="0" applyFont="1" applyFill="1" applyBorder="1" applyAlignment="1"/>
    <xf numFmtId="0" fontId="20" fillId="2" borderId="4" xfId="0" applyNumberFormat="1" applyFont="1" applyFill="1" applyBorder="1" applyAlignment="1"/>
    <xf numFmtId="0" fontId="20" fillId="2" borderId="4" xfId="0" applyFont="1" applyFill="1" applyBorder="1" applyAlignment="1"/>
    <xf numFmtId="0" fontId="20" fillId="0" borderId="0" xfId="0" applyNumberFormat="1" applyFont="1" applyAlignment="1"/>
    <xf numFmtId="0" fontId="20" fillId="0" borderId="0" xfId="0" applyFont="1" applyAlignment="1"/>
    <xf numFmtId="0" fontId="20" fillId="2" borderId="49" xfId="0" applyFont="1" applyFill="1" applyBorder="1" applyAlignment="1"/>
    <xf numFmtId="0" fontId="20" fillId="2" borderId="46" xfId="0" applyFont="1" applyFill="1" applyBorder="1" applyAlignment="1"/>
    <xf numFmtId="0" fontId="20" fillId="2" borderId="12" xfId="0" applyFont="1" applyFill="1" applyBorder="1" applyAlignment="1"/>
    <xf numFmtId="0" fontId="20" fillId="2" borderId="37" xfId="0" applyFont="1" applyFill="1" applyBorder="1" applyAlignment="1"/>
    <xf numFmtId="0" fontId="20" fillId="2" borderId="52" xfId="0" applyFont="1" applyFill="1" applyBorder="1" applyAlignment="1"/>
    <xf numFmtId="0" fontId="19" fillId="11" borderId="21" xfId="0" applyNumberFormat="1" applyFont="1" applyFill="1" applyBorder="1" applyAlignment="1">
      <alignment horizontal="center" vertical="center" wrapText="1"/>
    </xf>
    <xf numFmtId="49" fontId="19" fillId="11" borderId="22" xfId="0" applyNumberFormat="1" applyFont="1" applyFill="1" applyBorder="1" applyAlignment="1">
      <alignment vertical="center" wrapText="1"/>
    </xf>
    <xf numFmtId="3" fontId="19" fillId="11" borderId="23" xfId="0" applyNumberFormat="1" applyFont="1" applyFill="1" applyBorder="1" applyAlignment="1">
      <alignment horizontal="right" wrapText="1"/>
    </xf>
    <xf numFmtId="0" fontId="22" fillId="2" borderId="20" xfId="0" applyFont="1" applyFill="1" applyBorder="1" applyAlignment="1"/>
    <xf numFmtId="0" fontId="22" fillId="2" borderId="4" xfId="0" applyFont="1" applyFill="1" applyBorder="1" applyAlignment="1"/>
    <xf numFmtId="0" fontId="22" fillId="0" borderId="0" xfId="0" applyNumberFormat="1" applyFont="1" applyAlignment="1"/>
    <xf numFmtId="0" fontId="22" fillId="0" borderId="0" xfId="0" applyFont="1" applyAlignment="1"/>
    <xf numFmtId="0" fontId="20" fillId="2" borderId="53" xfId="0" applyFont="1" applyFill="1" applyBorder="1" applyAlignment="1"/>
    <xf numFmtId="0" fontId="20" fillId="2" borderId="45" xfId="0" applyFont="1" applyFill="1" applyBorder="1" applyAlignment="1"/>
    <xf numFmtId="0" fontId="20" fillId="2" borderId="7" xfId="0" applyFont="1" applyFill="1" applyBorder="1" applyAlignment="1"/>
    <xf numFmtId="0" fontId="23" fillId="9" borderId="63" xfId="0" applyFont="1" applyFill="1" applyBorder="1" applyAlignment="1">
      <alignment horizontal="center" vertical="center" wrapText="1"/>
    </xf>
    <xf numFmtId="49" fontId="24" fillId="9" borderId="64" xfId="0" applyNumberFormat="1" applyFont="1" applyFill="1" applyBorder="1" applyAlignment="1">
      <alignment vertical="center" wrapText="1"/>
    </xf>
    <xf numFmtId="3" fontId="24" fillId="9" borderId="65" xfId="0" applyNumberFormat="1" applyFont="1" applyFill="1" applyBorder="1" applyAlignment="1">
      <alignment horizontal="right" wrapText="1"/>
    </xf>
    <xf numFmtId="0" fontId="25" fillId="2" borderId="59" xfId="0" applyFont="1" applyFill="1" applyBorder="1" applyAlignment="1"/>
    <xf numFmtId="0" fontId="26" fillId="2" borderId="45" xfId="0" applyFont="1" applyFill="1" applyBorder="1" applyAlignment="1"/>
    <xf numFmtId="0" fontId="26" fillId="2" borderId="50" xfId="0" applyFont="1" applyFill="1" applyBorder="1" applyAlignment="1"/>
    <xf numFmtId="0" fontId="26" fillId="2" borderId="44" xfId="0" applyFont="1" applyFill="1" applyBorder="1" applyAlignment="1"/>
    <xf numFmtId="0" fontId="26" fillId="0" borderId="0" xfId="0" applyNumberFormat="1" applyFont="1" applyAlignment="1"/>
    <xf numFmtId="0" fontId="26" fillId="0" borderId="0" xfId="0" applyFont="1" applyAlignment="1"/>
    <xf numFmtId="0" fontId="13" fillId="2" borderId="46" xfId="0" applyFont="1" applyFill="1" applyBorder="1" applyAlignment="1"/>
    <xf numFmtId="0" fontId="13" fillId="2" borderId="12" xfId="0" applyFont="1" applyFill="1" applyBorder="1" applyAlignment="1"/>
    <xf numFmtId="0" fontId="13" fillId="2" borderId="3" xfId="0" applyFont="1" applyFill="1" applyBorder="1" applyAlignment="1"/>
    <xf numFmtId="0" fontId="13" fillId="2" borderId="47" xfId="0" applyFont="1" applyFill="1" applyBorder="1" applyAlignment="1"/>
    <xf numFmtId="0" fontId="13" fillId="2" borderId="48" xfId="0" applyFont="1" applyFill="1" applyBorder="1" applyAlignment="1"/>
    <xf numFmtId="0" fontId="13" fillId="2" borderId="51" xfId="0" applyFont="1" applyFill="1" applyBorder="1" applyAlignment="1"/>
    <xf numFmtId="3" fontId="27" fillId="2" borderId="23" xfId="0" applyNumberFormat="1" applyFont="1" applyFill="1" applyBorder="1" applyAlignment="1">
      <alignment horizontal="right" wrapText="1"/>
    </xf>
    <xf numFmtId="0" fontId="28" fillId="2" borderId="59" xfId="0" applyFont="1" applyFill="1" applyBorder="1" applyAlignment="1"/>
    <xf numFmtId="0" fontId="14" fillId="2" borderId="45" xfId="0" applyFont="1" applyFill="1" applyBorder="1" applyAlignment="1"/>
    <xf numFmtId="0" fontId="14" fillId="2" borderId="67" xfId="0" applyFont="1" applyFill="1" applyBorder="1" applyAlignment="1"/>
    <xf numFmtId="0" fontId="14" fillId="2" borderId="59" xfId="0" applyFont="1" applyFill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3" fontId="16" fillId="2" borderId="23" xfId="0" applyNumberFormat="1" applyFont="1" applyFill="1" applyBorder="1" applyAlignment="1">
      <alignment horizontal="right" wrapText="1"/>
    </xf>
    <xf numFmtId="4" fontId="27" fillId="2" borderId="6" xfId="0" applyNumberFormat="1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 wrapText="1"/>
    </xf>
    <xf numFmtId="49" fontId="30" fillId="2" borderId="22" xfId="0" applyNumberFormat="1" applyFont="1" applyFill="1" applyBorder="1" applyAlignment="1">
      <alignment vertical="center" wrapText="1"/>
    </xf>
    <xf numFmtId="3" fontId="29" fillId="2" borderId="23" xfId="0" applyNumberFormat="1" applyFont="1" applyFill="1" applyBorder="1" applyAlignment="1">
      <alignment horizontal="right" wrapText="1"/>
    </xf>
    <xf numFmtId="49" fontId="3" fillId="2" borderId="23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wrapText="1"/>
    </xf>
    <xf numFmtId="0" fontId="29" fillId="2" borderId="21" xfId="0" applyNumberFormat="1" applyFont="1" applyFill="1" applyBorder="1" applyAlignment="1">
      <alignment horizontal="center" vertical="center" wrapText="1"/>
    </xf>
    <xf numFmtId="49" fontId="29" fillId="2" borderId="22" xfId="0" applyNumberFormat="1" applyFont="1" applyFill="1" applyBorder="1" applyAlignment="1">
      <alignment vertical="center" wrapText="1"/>
    </xf>
    <xf numFmtId="0" fontId="31" fillId="2" borderId="21" xfId="0" applyNumberFormat="1" applyFont="1" applyFill="1" applyBorder="1" applyAlignment="1">
      <alignment horizontal="center" vertical="center" wrapText="1"/>
    </xf>
    <xf numFmtId="49" fontId="3" fillId="8" borderId="69" xfId="0" applyNumberFormat="1" applyFont="1" applyFill="1" applyBorder="1" applyAlignment="1">
      <alignment horizontal="center" vertical="center" wrapText="1"/>
    </xf>
    <xf numFmtId="0" fontId="0" fillId="12" borderId="12" xfId="0" applyNumberFormat="1" applyFont="1" applyFill="1" applyBorder="1" applyAlignment="1"/>
    <xf numFmtId="0" fontId="7" fillId="14" borderId="12" xfId="0" applyNumberFormat="1" applyFont="1" applyFill="1" applyBorder="1" applyAlignment="1"/>
    <xf numFmtId="0" fontId="7" fillId="14" borderId="68" xfId="0" applyNumberFormat="1" applyFont="1" applyFill="1" applyBorder="1" applyAlignment="1"/>
    <xf numFmtId="3" fontId="16" fillId="13" borderId="18" xfId="0" applyNumberFormat="1" applyFont="1" applyFill="1" applyBorder="1" applyAlignment="1">
      <alignment horizontal="right" wrapText="1"/>
    </xf>
    <xf numFmtId="3" fontId="19" fillId="13" borderId="30" xfId="0" applyNumberFormat="1" applyFont="1" applyFill="1" applyBorder="1" applyAlignment="1">
      <alignment horizontal="right" wrapText="1"/>
    </xf>
    <xf numFmtId="3" fontId="29" fillId="13" borderId="23" xfId="0" applyNumberFormat="1" applyFont="1" applyFill="1" applyBorder="1" applyAlignment="1">
      <alignment horizontal="right" wrapText="1"/>
    </xf>
    <xf numFmtId="3" fontId="18" fillId="13" borderId="23" xfId="0" applyNumberFormat="1" applyFont="1" applyFill="1" applyBorder="1" applyAlignment="1">
      <alignment horizontal="right" wrapText="1"/>
    </xf>
    <xf numFmtId="3" fontId="3" fillId="13" borderId="23" xfId="0" applyNumberFormat="1" applyFont="1" applyFill="1" applyBorder="1" applyAlignment="1">
      <alignment horizontal="center" wrapText="1"/>
    </xf>
    <xf numFmtId="3" fontId="12" fillId="13" borderId="23" xfId="0" applyNumberFormat="1" applyFont="1" applyFill="1" applyBorder="1" applyAlignment="1">
      <alignment horizontal="right" wrapText="1"/>
    </xf>
    <xf numFmtId="3" fontId="27" fillId="13" borderId="23" xfId="0" applyNumberFormat="1" applyFont="1" applyFill="1" applyBorder="1" applyAlignment="1">
      <alignment horizontal="right" wrapText="1"/>
    </xf>
    <xf numFmtId="3" fontId="2" fillId="13" borderId="6" xfId="0" applyNumberFormat="1" applyFont="1" applyFill="1" applyBorder="1" applyAlignment="1">
      <alignment horizontal="right" wrapText="1"/>
    </xf>
    <xf numFmtId="3" fontId="2" fillId="13" borderId="61" xfId="0" applyNumberFormat="1" applyFont="1" applyFill="1" applyBorder="1" applyAlignment="1">
      <alignment horizontal="right" wrapText="1"/>
    </xf>
    <xf numFmtId="3" fontId="19" fillId="15" borderId="23" xfId="0" applyNumberFormat="1" applyFont="1" applyFill="1" applyBorder="1" applyAlignment="1">
      <alignment horizontal="right" wrapText="1"/>
    </xf>
    <xf numFmtId="3" fontId="2" fillId="16" borderId="23" xfId="0" applyNumberFormat="1" applyFont="1" applyFill="1" applyBorder="1" applyAlignment="1">
      <alignment horizontal="right" wrapText="1"/>
    </xf>
    <xf numFmtId="4" fontId="27" fillId="16" borderId="23" xfId="0" applyNumberFormat="1" applyFont="1" applyFill="1" applyBorder="1" applyAlignment="1">
      <alignment horizontal="right" wrapText="1"/>
    </xf>
    <xf numFmtId="3" fontId="12" fillId="16" borderId="23" xfId="0" applyNumberFormat="1" applyFont="1" applyFill="1" applyBorder="1" applyAlignment="1">
      <alignment horizontal="right" wrapText="1"/>
    </xf>
    <xf numFmtId="3" fontId="3" fillId="16" borderId="23" xfId="0" applyNumberFormat="1" applyFont="1" applyFill="1" applyBorder="1" applyAlignment="1">
      <alignment horizontal="right" wrapText="1"/>
    </xf>
    <xf numFmtId="3" fontId="32" fillId="13" borderId="23" xfId="0" applyNumberFormat="1" applyFont="1" applyFill="1" applyBorder="1" applyAlignment="1">
      <alignment horizontal="right" wrapText="1"/>
    </xf>
    <xf numFmtId="49" fontId="9" fillId="2" borderId="12" xfId="0" applyNumberFormat="1" applyFont="1" applyFill="1" applyBorder="1" applyAlignment="1">
      <alignment horizontal="center" wrapText="1"/>
    </xf>
    <xf numFmtId="3" fontId="9" fillId="2" borderId="12" xfId="0" applyNumberFormat="1" applyFont="1" applyFill="1" applyBorder="1" applyAlignment="1">
      <alignment horizontal="center" wrapText="1"/>
    </xf>
    <xf numFmtId="49" fontId="1" fillId="2" borderId="12" xfId="0" applyNumberFormat="1" applyFont="1" applyFill="1" applyBorder="1" applyAlignment="1">
      <alignment horizontal="center" wrapText="1"/>
    </xf>
    <xf numFmtId="3" fontId="1" fillId="2" borderId="12" xfId="0" applyNumberFormat="1" applyFont="1" applyFill="1" applyBorder="1" applyAlignment="1">
      <alignment horizontal="center" wrapText="1"/>
    </xf>
    <xf numFmtId="0" fontId="21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49" fontId="3" fillId="8" borderId="40" xfId="0" applyNumberFormat="1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49" fontId="3" fillId="8" borderId="39" xfId="0" applyNumberFormat="1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/>
    </xf>
    <xf numFmtId="164" fontId="1" fillId="12" borderId="2" xfId="0" applyNumberFormat="1" applyFont="1" applyFill="1" applyBorder="1" applyAlignment="1">
      <alignment horizontal="center" vertical="center"/>
    </xf>
    <xf numFmtId="164" fontId="1" fillId="12" borderId="59" xfId="0" applyNumberFormat="1" applyFont="1" applyFill="1" applyBorder="1" applyAlignment="1">
      <alignment horizontal="center" vertical="center"/>
    </xf>
    <xf numFmtId="164" fontId="1" fillId="12" borderId="5" xfId="0" applyNumberFormat="1" applyFont="1" applyFill="1" applyBorder="1" applyAlignment="1">
      <alignment horizontal="center" vertical="center"/>
    </xf>
    <xf numFmtId="164" fontId="1" fillId="12" borderId="60" xfId="0" applyNumberFormat="1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49" fontId="3" fillId="5" borderId="24" xfId="0" applyNumberFormat="1" applyFont="1" applyFill="1" applyBorder="1" applyAlignment="1">
      <alignment horizontal="center" vertical="center" wrapText="1"/>
    </xf>
    <xf numFmtId="49" fontId="3" fillId="5" borderId="25" xfId="0" applyNumberFormat="1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49" fontId="3" fillId="10" borderId="18" xfId="0" applyNumberFormat="1" applyFont="1" applyFill="1" applyBorder="1" applyAlignment="1">
      <alignment horizontal="center" vertical="center" wrapText="1"/>
    </xf>
    <xf numFmtId="0" fontId="0" fillId="10" borderId="23" xfId="0" applyFont="1" applyFill="1" applyBorder="1" applyAlignment="1">
      <alignment vertical="center"/>
    </xf>
    <xf numFmtId="49" fontId="3" fillId="3" borderId="17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10" borderId="17" xfId="0" applyNumberFormat="1" applyFont="1" applyFill="1" applyBorder="1" applyAlignment="1">
      <alignment horizontal="center" vertical="center" wrapText="1"/>
    </xf>
    <xf numFmtId="0" fontId="0" fillId="10" borderId="22" xfId="0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8C8C8"/>
      <rgbColor rgb="FF9CC2E5"/>
      <rgbColor rgb="FFF7CAAC"/>
      <rgbColor rgb="FFBDD6EE"/>
      <rgbColor rgb="FFFBE4D5"/>
      <rgbColor rgb="FFDADADA"/>
      <rgbColor rgb="FFD8D8D8"/>
      <rgbColor rgb="FFB4BAC3"/>
      <rgbColor rgb="FFFFFF00"/>
      <rgbColor rgb="FFD9DCE1"/>
      <rgbColor rgb="FFFF0000"/>
      <rgbColor rgb="FF5B9B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98"/>
  <sheetViews>
    <sheetView showGridLines="0" tabSelected="1" view="pageLayout" topLeftCell="A151" zoomScale="80" zoomScaleNormal="100" zoomScaleSheetLayoutView="80" zoomScalePageLayoutView="80" workbookViewId="0">
      <selection activeCell="C157" sqref="C157"/>
    </sheetView>
  </sheetViews>
  <sheetFormatPr defaultColWidth="8.85546875" defaultRowHeight="15.75" customHeight="1"/>
  <cols>
    <col min="1" max="1" width="11.7109375" style="1" customWidth="1"/>
    <col min="2" max="2" width="54.7109375" style="1" customWidth="1"/>
    <col min="3" max="3" width="14.140625" style="1" bestFit="1" customWidth="1"/>
    <col min="4" max="4" width="12.5703125" style="1" bestFit="1" customWidth="1"/>
    <col min="5" max="5" width="15.5703125" style="1" customWidth="1"/>
    <col min="6" max="6" width="17.42578125" style="1" bestFit="1" customWidth="1"/>
    <col min="7" max="7" width="14.42578125" style="1" customWidth="1"/>
    <col min="8" max="8" width="17.5703125" style="1" bestFit="1" customWidth="1"/>
    <col min="9" max="9" width="11.7109375" style="1" customWidth="1"/>
    <col min="10" max="10" width="11.85546875" style="1" bestFit="1" customWidth="1"/>
    <col min="11" max="11" width="17.5703125" style="1" bestFit="1" customWidth="1"/>
    <col min="12" max="12" width="16.5703125" style="1" customWidth="1"/>
    <col min="13" max="13" width="13.85546875" style="1" customWidth="1"/>
    <col min="14" max="14" width="15.42578125" style="1" customWidth="1"/>
    <col min="15" max="27" width="8.85546875" style="1" hidden="1" customWidth="1"/>
    <col min="28" max="28" width="11" style="1" hidden="1" customWidth="1"/>
    <col min="29" max="29" width="16.42578125" style="1" hidden="1" customWidth="1"/>
    <col min="30" max="30" width="13.85546875" style="1" hidden="1" customWidth="1"/>
    <col min="31" max="31" width="12.7109375" style="1" hidden="1" customWidth="1"/>
    <col min="32" max="32" width="11.7109375" style="1" hidden="1" customWidth="1"/>
    <col min="33" max="33" width="17" style="1" customWidth="1"/>
    <col min="34" max="257" width="8.85546875" style="1" customWidth="1"/>
  </cols>
  <sheetData>
    <row r="1" spans="1:33" ht="18.7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  <c r="O1" s="2"/>
      <c r="P1" s="3">
        <v>1136000</v>
      </c>
      <c r="Q1" s="2"/>
      <c r="R1" s="2"/>
      <c r="S1" s="2"/>
      <c r="T1" s="2"/>
      <c r="U1" s="2"/>
      <c r="V1" s="2"/>
      <c r="W1" s="2"/>
      <c r="X1" s="2"/>
      <c r="Y1" s="2"/>
      <c r="Z1" s="3">
        <v>22308000</v>
      </c>
      <c r="AA1" s="2"/>
      <c r="AB1" s="2"/>
      <c r="AC1" s="2"/>
      <c r="AD1" s="2"/>
      <c r="AE1" s="2"/>
      <c r="AF1" s="2"/>
      <c r="AG1" s="188"/>
    </row>
    <row r="2" spans="1:33" ht="17.100000000000001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>
        <f>Z1/1.2</f>
        <v>18590000</v>
      </c>
      <c r="AA2" s="3">
        <f>1650000</f>
        <v>1650000</v>
      </c>
      <c r="AB2" s="2"/>
      <c r="AC2" s="2"/>
      <c r="AD2" s="2"/>
      <c r="AE2" s="2"/>
      <c r="AF2" s="2"/>
      <c r="AG2" s="188"/>
    </row>
    <row r="3" spans="1:33" ht="29.25" customHeight="1" thickBot="1">
      <c r="A3" s="216" t="s">
        <v>296</v>
      </c>
      <c r="B3" s="216"/>
      <c r="C3" s="36">
        <f>SUM(D3+E3+F3+G3+H3+L3+M3+N3)</f>
        <v>4664025</v>
      </c>
      <c r="D3" s="178">
        <v>83732.800000000003</v>
      </c>
      <c r="E3" s="178">
        <v>0</v>
      </c>
      <c r="F3" s="178">
        <v>1050000</v>
      </c>
      <c r="G3" s="178">
        <v>301414.02</v>
      </c>
      <c r="H3" s="202">
        <v>402084.83</v>
      </c>
      <c r="I3" s="178">
        <v>0</v>
      </c>
      <c r="J3" s="178">
        <v>0</v>
      </c>
      <c r="K3" s="178">
        <v>402084.83</v>
      </c>
      <c r="L3" s="178">
        <v>227830</v>
      </c>
      <c r="M3" s="178">
        <v>0</v>
      </c>
      <c r="N3" s="178">
        <v>2598963.35</v>
      </c>
      <c r="O3" s="4"/>
      <c r="P3" s="3">
        <f>184920*1.2</f>
        <v>221904</v>
      </c>
      <c r="Q3" s="2"/>
      <c r="R3" s="2"/>
      <c r="S3" s="2"/>
      <c r="T3" s="2"/>
      <c r="U3" s="2"/>
      <c r="V3" s="2"/>
      <c r="W3" s="2"/>
      <c r="X3" s="2"/>
      <c r="Y3" s="2"/>
      <c r="Z3" s="2"/>
      <c r="AA3" s="3">
        <f>AA2/1.2</f>
        <v>1375000</v>
      </c>
      <c r="AB3" s="4"/>
      <c r="AC3" s="3">
        <f>2904+13161</f>
        <v>16065</v>
      </c>
      <c r="AD3" s="2"/>
      <c r="AE3" s="2"/>
      <c r="AF3" s="2"/>
      <c r="AG3" s="201">
        <f>SUM(D3+E3+F3+G3+K3+L3+M3+N3)</f>
        <v>4664025</v>
      </c>
    </row>
    <row r="4" spans="1:33" ht="16.5" hidden="1" customHeight="1">
      <c r="A4" s="5"/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9"/>
    </row>
    <row r="5" spans="1:33" ht="16.5" hidden="1" customHeight="1">
      <c r="A5" s="11"/>
      <c r="B5" s="10"/>
      <c r="C5" s="2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1"/>
    </row>
    <row r="6" spans="1:33" ht="16.5" hidden="1" customHeight="1">
      <c r="A6" s="13"/>
      <c r="B6" s="14"/>
      <c r="C6" s="15"/>
      <c r="D6" s="16"/>
      <c r="E6" s="13"/>
      <c r="F6" s="13"/>
      <c r="G6" s="13"/>
      <c r="H6" s="13"/>
      <c r="I6" s="13"/>
      <c r="J6" s="13"/>
      <c r="K6" s="13"/>
      <c r="L6" s="13"/>
      <c r="M6" s="13"/>
      <c r="N6" s="17"/>
      <c r="O6" s="1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"/>
    </row>
    <row r="7" spans="1:33" ht="23.25" customHeight="1">
      <c r="A7" s="228" t="s">
        <v>1</v>
      </c>
      <c r="B7" s="234" t="s">
        <v>0</v>
      </c>
      <c r="C7" s="234" t="s">
        <v>2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  <c r="O7" s="18">
        <f>O8*1.2</f>
        <v>910732.79999999993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>
        <v>1775000</v>
      </c>
      <c r="AB7" s="19"/>
      <c r="AC7" s="2"/>
      <c r="AD7" s="2"/>
      <c r="AE7" s="2"/>
      <c r="AF7" s="2"/>
      <c r="AG7" s="189"/>
    </row>
    <row r="8" spans="1:33" ht="15" customHeight="1">
      <c r="A8" s="229"/>
      <c r="B8" s="237"/>
      <c r="C8" s="239" t="s">
        <v>292</v>
      </c>
      <c r="D8" s="231" t="s">
        <v>3</v>
      </c>
      <c r="E8" s="232"/>
      <c r="F8" s="232"/>
      <c r="G8" s="233"/>
      <c r="H8" s="223" t="s">
        <v>4</v>
      </c>
      <c r="I8" s="224"/>
      <c r="J8" s="224"/>
      <c r="K8" s="224"/>
      <c r="L8" s="225"/>
      <c r="M8" s="221" t="s">
        <v>5</v>
      </c>
      <c r="N8" s="222"/>
      <c r="O8" s="18">
        <f>943864-184920</f>
        <v>758944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>
        <f>AA7/1.2</f>
        <v>1479166.6666666667</v>
      </c>
      <c r="AB8" s="19"/>
      <c r="AC8" s="2"/>
      <c r="AD8" s="2"/>
      <c r="AE8" s="2"/>
      <c r="AF8" s="2"/>
      <c r="AG8" s="190"/>
    </row>
    <row r="9" spans="1:33" ht="48" customHeight="1" thickBot="1">
      <c r="A9" s="230"/>
      <c r="B9" s="238"/>
      <c r="C9" s="240"/>
      <c r="D9" s="20" t="s">
        <v>6</v>
      </c>
      <c r="E9" s="20" t="s">
        <v>7</v>
      </c>
      <c r="F9" s="20" t="s">
        <v>8</v>
      </c>
      <c r="G9" s="20" t="s">
        <v>9</v>
      </c>
      <c r="H9" s="21" t="s">
        <v>297</v>
      </c>
      <c r="I9" s="21" t="s">
        <v>298</v>
      </c>
      <c r="J9" s="21" t="s">
        <v>299</v>
      </c>
      <c r="K9" s="21" t="s">
        <v>300</v>
      </c>
      <c r="L9" s="21" t="s">
        <v>301</v>
      </c>
      <c r="M9" s="22" t="s">
        <v>10</v>
      </c>
      <c r="N9" s="23" t="s">
        <v>11</v>
      </c>
      <c r="O9" s="1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9"/>
      <c r="AC9" s="2"/>
      <c r="AD9" s="2"/>
      <c r="AE9" s="2"/>
      <c r="AF9" s="2"/>
      <c r="AG9" s="187" t="s">
        <v>293</v>
      </c>
    </row>
    <row r="10" spans="1:33" ht="17.45" customHeight="1">
      <c r="A10" s="24" t="s">
        <v>12</v>
      </c>
      <c r="B10" s="25" t="s">
        <v>13</v>
      </c>
      <c r="C10" s="26" t="s">
        <v>27</v>
      </c>
      <c r="D10" s="26" t="s">
        <v>14</v>
      </c>
      <c r="E10" s="26" t="s">
        <v>15</v>
      </c>
      <c r="F10" s="26" t="s">
        <v>16</v>
      </c>
      <c r="G10" s="26" t="s">
        <v>17</v>
      </c>
      <c r="H10" s="26" t="s">
        <v>18</v>
      </c>
      <c r="I10" s="26" t="s">
        <v>19</v>
      </c>
      <c r="J10" s="26" t="s">
        <v>20</v>
      </c>
      <c r="K10" s="26" t="s">
        <v>21</v>
      </c>
      <c r="L10" s="26" t="s">
        <v>28</v>
      </c>
      <c r="M10" s="26" t="s">
        <v>287</v>
      </c>
      <c r="N10" s="27" t="s">
        <v>291</v>
      </c>
      <c r="O10" s="1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9"/>
      <c r="AC10" s="2"/>
      <c r="AD10" s="2"/>
      <c r="AE10" s="2"/>
      <c r="AF10" s="2"/>
      <c r="AG10" s="27" t="s">
        <v>294</v>
      </c>
    </row>
    <row r="11" spans="1:33" ht="39.950000000000003" customHeight="1">
      <c r="A11" s="28"/>
      <c r="B11" s="120" t="s">
        <v>263</v>
      </c>
      <c r="C11" s="177">
        <f t="shared" ref="C11:N11" si="0">SUM(C12+C68)</f>
        <v>619378000</v>
      </c>
      <c r="D11" s="177">
        <f t="shared" si="0"/>
        <v>900000</v>
      </c>
      <c r="E11" s="177">
        <f t="shared" si="0"/>
        <v>13846000</v>
      </c>
      <c r="F11" s="177">
        <f t="shared" si="0"/>
        <v>24253000</v>
      </c>
      <c r="G11" s="177">
        <f t="shared" si="0"/>
        <v>8785000</v>
      </c>
      <c r="H11" s="177">
        <f t="shared" si="0"/>
        <v>547539000</v>
      </c>
      <c r="I11" s="177">
        <f t="shared" si="0"/>
        <v>0</v>
      </c>
      <c r="J11" s="177">
        <f t="shared" si="0"/>
        <v>0</v>
      </c>
      <c r="K11" s="177">
        <f t="shared" si="0"/>
        <v>547539000</v>
      </c>
      <c r="L11" s="177">
        <f t="shared" si="0"/>
        <v>13550000</v>
      </c>
      <c r="M11" s="177">
        <f t="shared" si="0"/>
        <v>50000</v>
      </c>
      <c r="N11" s="177">
        <f t="shared" si="0"/>
        <v>10455000</v>
      </c>
      <c r="O11" s="1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9"/>
      <c r="AC11" s="2"/>
      <c r="AD11" s="32"/>
      <c r="AE11" s="2"/>
      <c r="AF11" s="2"/>
      <c r="AG11" s="177">
        <f>SUM(AG12+AG68)</f>
        <v>619378000</v>
      </c>
    </row>
    <row r="12" spans="1:33" ht="33" customHeight="1">
      <c r="A12" s="117">
        <v>700000</v>
      </c>
      <c r="B12" s="118" t="s">
        <v>257</v>
      </c>
      <c r="C12" s="130">
        <f t="shared" ref="C12:N12" si="1">SUM(C49+C50+C51+C57+C59+C60+C66+C67)</f>
        <v>618578000</v>
      </c>
      <c r="D12" s="119">
        <f t="shared" si="1"/>
        <v>900000</v>
      </c>
      <c r="E12" s="119">
        <f t="shared" si="1"/>
        <v>13846000</v>
      </c>
      <c r="F12" s="119">
        <f t="shared" si="1"/>
        <v>24253000</v>
      </c>
      <c r="G12" s="119">
        <f t="shared" si="1"/>
        <v>8785000</v>
      </c>
      <c r="H12" s="119">
        <f t="shared" si="1"/>
        <v>547539000</v>
      </c>
      <c r="I12" s="119">
        <f t="shared" si="1"/>
        <v>0</v>
      </c>
      <c r="J12" s="119">
        <f t="shared" si="1"/>
        <v>0</v>
      </c>
      <c r="K12" s="119">
        <f t="shared" si="1"/>
        <v>547539000</v>
      </c>
      <c r="L12" s="119">
        <f t="shared" si="1"/>
        <v>13550000</v>
      </c>
      <c r="M12" s="119">
        <f t="shared" si="1"/>
        <v>50000</v>
      </c>
      <c r="N12" s="119">
        <f t="shared" si="1"/>
        <v>9655000</v>
      </c>
      <c r="O12" s="1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9"/>
      <c r="AC12" s="2"/>
      <c r="AD12" s="32"/>
      <c r="AE12" s="2"/>
      <c r="AF12" s="2"/>
      <c r="AG12" s="119">
        <f>SUM(AG49+AG50+AG51+AG57+AG59+AG60+AG66+AG67)</f>
        <v>618578000</v>
      </c>
    </row>
    <row r="13" spans="1:33" ht="20.100000000000001" hidden="1" customHeight="1">
      <c r="A13" s="33">
        <v>710000</v>
      </c>
      <c r="B13" s="29" t="s">
        <v>22</v>
      </c>
      <c r="C13" s="30" t="e">
        <f>SUM(C14+#REF!+#REF!+#REF!+#REF!+#REF!+#REF!+C23)</f>
        <v>#REF!</v>
      </c>
      <c r="D13" s="30" t="e">
        <f>SUM(D14+#REF!+#REF!+#REF!+#REF!+#REF!+#REF!+D23)</f>
        <v>#REF!</v>
      </c>
      <c r="E13" s="30" t="e">
        <f>SUM(E14+#REF!+#REF!+#REF!+#REF!+#REF!+#REF!+E23)</f>
        <v>#REF!</v>
      </c>
      <c r="F13" s="30" t="e">
        <f>SUM(F14+#REF!+#REF!+#REF!+#REF!+#REF!+#REF!+F23)</f>
        <v>#REF!</v>
      </c>
      <c r="G13" s="30" t="e">
        <f>SUM(G14+#REF!+#REF!+#REF!+#REF!+#REF!+#REF!+G23)</f>
        <v>#REF!</v>
      </c>
      <c r="H13" s="30" t="e">
        <f>SUM(H14+#REF!+#REF!+#REF!+#REF!+#REF!+#REF!+H23)</f>
        <v>#REF!</v>
      </c>
      <c r="I13" s="30"/>
      <c r="J13" s="30"/>
      <c r="K13" s="30"/>
      <c r="L13" s="30" t="e">
        <f>SUM(L14+#REF!+#REF!+#REF!+#REF!+#REF!+#REF!+L23)</f>
        <v>#REF!</v>
      </c>
      <c r="M13" s="30" t="e">
        <f>SUM(M14+#REF!+#REF!+#REF!+#REF!+#REF!+#REF!+M23)</f>
        <v>#REF!</v>
      </c>
      <c r="N13" s="31" t="e">
        <f>SUM(N14+#REF!+#REF!+#REF!+#REF!+#REF!+#REF!+N23)</f>
        <v>#REF!</v>
      </c>
      <c r="O13" s="1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31" t="e">
        <f>SUM(AG14+#REF!+#REF!+#REF!+#REF!+#REF!+#REF!+AG23)</f>
        <v>#REF!</v>
      </c>
    </row>
    <row r="14" spans="1:33" ht="20.100000000000001" hidden="1" customHeight="1">
      <c r="A14" s="33">
        <v>711000</v>
      </c>
      <c r="B14" s="29" t="s">
        <v>23</v>
      </c>
      <c r="C14" s="30" t="e">
        <f>SUM(C15+#REF!+#REF!)</f>
        <v>#REF!</v>
      </c>
      <c r="D14" s="30" t="e">
        <f>SUM(D15+#REF!+#REF!)</f>
        <v>#REF!</v>
      </c>
      <c r="E14" s="30" t="e">
        <f>SUM(E15+#REF!+#REF!)</f>
        <v>#REF!</v>
      </c>
      <c r="F14" s="30" t="e">
        <f>SUM(F15+#REF!+#REF!)</f>
        <v>#REF!</v>
      </c>
      <c r="G14" s="30" t="e">
        <f>SUM(G15+#REF!+#REF!)</f>
        <v>#REF!</v>
      </c>
      <c r="H14" s="30" t="e">
        <f>SUM(H15+#REF!+#REF!)</f>
        <v>#REF!</v>
      </c>
      <c r="I14" s="30"/>
      <c r="J14" s="30"/>
      <c r="K14" s="30"/>
      <c r="L14" s="30" t="e">
        <f>SUM(L15+#REF!+#REF!)</f>
        <v>#REF!</v>
      </c>
      <c r="M14" s="30" t="e">
        <f>SUM(M15+#REF!+#REF!)</f>
        <v>#REF!</v>
      </c>
      <c r="N14" s="31" t="e">
        <f>SUM(N15+#REF!+#REF!)</f>
        <v>#REF!</v>
      </c>
      <c r="O14" s="19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31" t="e">
        <f>SUM(AG15+#REF!+#REF!)</f>
        <v>#REF!</v>
      </c>
    </row>
    <row r="15" spans="1:33" ht="20.100000000000001" hidden="1" customHeight="1">
      <c r="A15" s="34">
        <v>711100</v>
      </c>
      <c r="B15" s="35" t="s">
        <v>24</v>
      </c>
      <c r="C15" s="36">
        <f>SUM(D15:N15)</f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1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7"/>
    </row>
    <row r="16" spans="1:33" ht="15.75" hidden="1" customHeight="1">
      <c r="A16" s="38" t="s">
        <v>13</v>
      </c>
      <c r="B16" s="39" t="s">
        <v>27</v>
      </c>
      <c r="C16" s="40" t="s">
        <v>14</v>
      </c>
      <c r="D16" s="40" t="s">
        <v>15</v>
      </c>
      <c r="E16" s="40" t="s">
        <v>16</v>
      </c>
      <c r="F16" s="40" t="s">
        <v>17</v>
      </c>
      <c r="G16" s="40" t="s">
        <v>18</v>
      </c>
      <c r="H16" s="40" t="s">
        <v>19</v>
      </c>
      <c r="I16" s="182"/>
      <c r="J16" s="182"/>
      <c r="K16" s="182"/>
      <c r="L16" s="40" t="s">
        <v>20</v>
      </c>
      <c r="M16" s="40" t="s">
        <v>21</v>
      </c>
      <c r="N16" s="41" t="s">
        <v>28</v>
      </c>
      <c r="O16" s="19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41" t="s">
        <v>28</v>
      </c>
    </row>
    <row r="17" spans="1:33" ht="20.100000000000001" hidden="1" customHeight="1">
      <c r="A17" s="34">
        <v>717100</v>
      </c>
      <c r="B17" s="42" t="s">
        <v>29</v>
      </c>
      <c r="C17" s="36">
        <f t="shared" ref="C17:C22" si="2">SUM(D17:N17)</f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1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37"/>
    </row>
    <row r="18" spans="1:33" ht="20.100000000000001" hidden="1" customHeight="1">
      <c r="A18" s="34">
        <v>717200</v>
      </c>
      <c r="B18" s="42" t="s">
        <v>30</v>
      </c>
      <c r="C18" s="36">
        <f t="shared" si="2"/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1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7"/>
    </row>
    <row r="19" spans="1:33" ht="20.100000000000001" hidden="1" customHeight="1">
      <c r="A19" s="34">
        <v>717300</v>
      </c>
      <c r="B19" s="42" t="s">
        <v>31</v>
      </c>
      <c r="C19" s="36">
        <f t="shared" si="2"/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1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37"/>
    </row>
    <row r="20" spans="1:33" ht="20.100000000000001" hidden="1" customHeight="1">
      <c r="A20" s="34">
        <v>717400</v>
      </c>
      <c r="B20" s="42" t="s">
        <v>32</v>
      </c>
      <c r="C20" s="36">
        <f t="shared" si="2"/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1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37"/>
    </row>
    <row r="21" spans="1:33" ht="20.100000000000001" hidden="1" customHeight="1">
      <c r="A21" s="34">
        <v>717500</v>
      </c>
      <c r="B21" s="42" t="s">
        <v>33</v>
      </c>
      <c r="C21" s="36">
        <f t="shared" si="2"/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1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37"/>
    </row>
    <row r="22" spans="1:33" ht="20.100000000000001" hidden="1" customHeight="1">
      <c r="A22" s="34">
        <v>717600</v>
      </c>
      <c r="B22" s="42" t="s">
        <v>34</v>
      </c>
      <c r="C22" s="36">
        <f t="shared" si="2"/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1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37"/>
    </row>
    <row r="23" spans="1:33" ht="39.950000000000003" hidden="1" customHeight="1">
      <c r="A23" s="33">
        <v>719000</v>
      </c>
      <c r="B23" s="29" t="s">
        <v>35</v>
      </c>
      <c r="C23" s="30">
        <f t="shared" ref="C23:N23" si="3">SUM(C24:C29)</f>
        <v>0</v>
      </c>
      <c r="D23" s="30">
        <f t="shared" si="3"/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/>
      <c r="J23" s="30"/>
      <c r="K23" s="30"/>
      <c r="L23" s="30">
        <f t="shared" si="3"/>
        <v>0</v>
      </c>
      <c r="M23" s="30">
        <f t="shared" si="3"/>
        <v>0</v>
      </c>
      <c r="N23" s="31">
        <f t="shared" si="3"/>
        <v>0</v>
      </c>
      <c r="O23" s="19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31">
        <f t="shared" ref="AG23" si="4">SUM(AG24:AG29)</f>
        <v>0</v>
      </c>
    </row>
    <row r="24" spans="1:33" ht="20.100000000000001" hidden="1" customHeight="1">
      <c r="A24" s="34">
        <v>719100</v>
      </c>
      <c r="B24" s="42" t="s">
        <v>36</v>
      </c>
      <c r="C24" s="36">
        <f t="shared" ref="C24:C29" si="5">SUM(D24:N24)</f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1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37"/>
    </row>
    <row r="25" spans="1:33" ht="20.100000000000001" hidden="1" customHeight="1">
      <c r="A25" s="34">
        <v>719200</v>
      </c>
      <c r="B25" s="42" t="s">
        <v>37</v>
      </c>
      <c r="C25" s="36">
        <f t="shared" si="5"/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19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37"/>
    </row>
    <row r="26" spans="1:33" ht="20.100000000000001" hidden="1" customHeight="1">
      <c r="A26" s="34">
        <v>719300</v>
      </c>
      <c r="B26" s="42" t="s">
        <v>38</v>
      </c>
      <c r="C26" s="36">
        <f t="shared" si="5"/>
        <v>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19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7"/>
    </row>
    <row r="27" spans="1:33" ht="20.100000000000001" hidden="1" customHeight="1">
      <c r="A27" s="34">
        <v>719400</v>
      </c>
      <c r="B27" s="42" t="s">
        <v>39</v>
      </c>
      <c r="C27" s="36">
        <f t="shared" si="5"/>
        <v>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1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7"/>
    </row>
    <row r="28" spans="1:33" ht="20.100000000000001" hidden="1" customHeight="1">
      <c r="A28" s="34">
        <v>719500</v>
      </c>
      <c r="B28" s="42" t="s">
        <v>40</v>
      </c>
      <c r="C28" s="36">
        <f t="shared" si="5"/>
        <v>0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19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7"/>
    </row>
    <row r="29" spans="1:33" ht="20.100000000000001" hidden="1" customHeight="1">
      <c r="A29" s="34">
        <v>719600</v>
      </c>
      <c r="B29" s="42" t="s">
        <v>41</v>
      </c>
      <c r="C29" s="36">
        <f t="shared" si="5"/>
        <v>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19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7"/>
    </row>
    <row r="30" spans="1:33" ht="20.100000000000001" hidden="1" customHeight="1">
      <c r="A30" s="33">
        <v>720000</v>
      </c>
      <c r="B30" s="29" t="s">
        <v>42</v>
      </c>
      <c r="C30" s="30">
        <f t="shared" ref="C30:N30" si="6">SUM(C31+C36)</f>
        <v>0</v>
      </c>
      <c r="D30" s="30">
        <f t="shared" si="6"/>
        <v>0</v>
      </c>
      <c r="E30" s="30">
        <f t="shared" si="6"/>
        <v>0</v>
      </c>
      <c r="F30" s="30">
        <f t="shared" si="6"/>
        <v>0</v>
      </c>
      <c r="G30" s="30">
        <f t="shared" si="6"/>
        <v>0</v>
      </c>
      <c r="H30" s="30">
        <f t="shared" si="6"/>
        <v>0</v>
      </c>
      <c r="I30" s="30"/>
      <c r="J30" s="30"/>
      <c r="K30" s="30"/>
      <c r="L30" s="30">
        <f t="shared" si="6"/>
        <v>0</v>
      </c>
      <c r="M30" s="30">
        <f t="shared" si="6"/>
        <v>0</v>
      </c>
      <c r="N30" s="31">
        <f t="shared" si="6"/>
        <v>0</v>
      </c>
      <c r="O30" s="19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31">
        <f t="shared" ref="AG30" si="7">SUM(AG31+AG36)</f>
        <v>0</v>
      </c>
    </row>
    <row r="31" spans="1:33" ht="20.100000000000001" hidden="1" customHeight="1">
      <c r="A31" s="33">
        <v>721000</v>
      </c>
      <c r="B31" s="29" t="s">
        <v>43</v>
      </c>
      <c r="C31" s="30">
        <f t="shared" ref="C31:N31" si="8">SUM(C32:C35)</f>
        <v>0</v>
      </c>
      <c r="D31" s="30">
        <f t="shared" si="8"/>
        <v>0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/>
      <c r="J31" s="30"/>
      <c r="K31" s="30"/>
      <c r="L31" s="30">
        <f t="shared" si="8"/>
        <v>0</v>
      </c>
      <c r="M31" s="30">
        <f t="shared" si="8"/>
        <v>0</v>
      </c>
      <c r="N31" s="31">
        <f t="shared" si="8"/>
        <v>0</v>
      </c>
      <c r="O31" s="19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31">
        <f t="shared" ref="AG31" si="9">SUM(AG32:AG35)</f>
        <v>0</v>
      </c>
    </row>
    <row r="32" spans="1:33" ht="20.100000000000001" hidden="1" customHeight="1">
      <c r="A32" s="34">
        <v>721100</v>
      </c>
      <c r="B32" s="35" t="s">
        <v>44</v>
      </c>
      <c r="C32" s="36">
        <f>SUM(D32:N32)</f>
        <v>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19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37"/>
    </row>
    <row r="33" spans="1:33" ht="20.100000000000001" hidden="1" customHeight="1">
      <c r="A33" s="34">
        <v>721200</v>
      </c>
      <c r="B33" s="35" t="s">
        <v>45</v>
      </c>
      <c r="C33" s="36">
        <f>SUM(D33:N33)</f>
        <v>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/>
      <c r="O33" s="19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37"/>
    </row>
    <row r="34" spans="1:33" ht="39.950000000000003" hidden="1" customHeight="1">
      <c r="A34" s="34">
        <v>721300</v>
      </c>
      <c r="B34" s="35" t="s">
        <v>46</v>
      </c>
      <c r="C34" s="36">
        <f>SUM(D34:N34)</f>
        <v>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19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7"/>
    </row>
    <row r="35" spans="1:33" ht="20.100000000000001" hidden="1" customHeight="1">
      <c r="A35" s="34">
        <v>721400</v>
      </c>
      <c r="B35" s="35" t="s">
        <v>47</v>
      </c>
      <c r="C35" s="36">
        <f>SUM(D35:N35)</f>
        <v>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7"/>
      <c r="O35" s="1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7"/>
    </row>
    <row r="36" spans="1:33" ht="20.100000000000001" hidden="1" customHeight="1">
      <c r="A36" s="33">
        <v>722000</v>
      </c>
      <c r="B36" s="29" t="s">
        <v>48</v>
      </c>
      <c r="C36" s="30">
        <f t="shared" ref="C36:N36" si="10">SUM(C37:C39)</f>
        <v>0</v>
      </c>
      <c r="D36" s="30">
        <f t="shared" si="10"/>
        <v>0</v>
      </c>
      <c r="E36" s="30">
        <f t="shared" si="10"/>
        <v>0</v>
      </c>
      <c r="F36" s="30">
        <f t="shared" si="10"/>
        <v>0</v>
      </c>
      <c r="G36" s="30">
        <f t="shared" si="10"/>
        <v>0</v>
      </c>
      <c r="H36" s="30">
        <f t="shared" si="10"/>
        <v>0</v>
      </c>
      <c r="I36" s="30"/>
      <c r="J36" s="30"/>
      <c r="K36" s="30"/>
      <c r="L36" s="30">
        <f t="shared" si="10"/>
        <v>0</v>
      </c>
      <c r="M36" s="30">
        <f t="shared" si="10"/>
        <v>0</v>
      </c>
      <c r="N36" s="31">
        <f t="shared" si="10"/>
        <v>0</v>
      </c>
      <c r="O36" s="1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1">
        <f t="shared" ref="AG36" si="11">SUM(AG37:AG39)</f>
        <v>0</v>
      </c>
    </row>
    <row r="37" spans="1:33" ht="20.100000000000001" hidden="1" customHeight="1">
      <c r="A37" s="34">
        <v>722100</v>
      </c>
      <c r="B37" s="35" t="s">
        <v>49</v>
      </c>
      <c r="C37" s="36">
        <f>SUM(D37:N37)</f>
        <v>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1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7"/>
    </row>
    <row r="38" spans="1:33" ht="20.100000000000001" hidden="1" customHeight="1">
      <c r="A38" s="34">
        <v>722200</v>
      </c>
      <c r="B38" s="35" t="s">
        <v>50</v>
      </c>
      <c r="C38" s="36">
        <f>SUM(D38:N38)</f>
        <v>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1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7"/>
    </row>
    <row r="39" spans="1:33" ht="20.100000000000001" hidden="1" customHeight="1">
      <c r="A39" s="34">
        <v>722300</v>
      </c>
      <c r="B39" s="35" t="s">
        <v>51</v>
      </c>
      <c r="C39" s="36">
        <f>SUM(D39:N39)</f>
        <v>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1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7"/>
    </row>
    <row r="40" spans="1:33" ht="15.75" hidden="1" customHeight="1">
      <c r="A40" s="38" t="s">
        <v>13</v>
      </c>
      <c r="B40" s="39" t="s">
        <v>27</v>
      </c>
      <c r="C40" s="43">
        <v>4</v>
      </c>
      <c r="D40" s="43">
        <v>5</v>
      </c>
      <c r="E40" s="43">
        <v>6</v>
      </c>
      <c r="F40" s="43">
        <v>7</v>
      </c>
      <c r="G40" s="43">
        <v>8</v>
      </c>
      <c r="H40" s="43">
        <v>9</v>
      </c>
      <c r="I40" s="43"/>
      <c r="J40" s="43"/>
      <c r="K40" s="43"/>
      <c r="L40" s="43">
        <v>10</v>
      </c>
      <c r="M40" s="43">
        <v>11</v>
      </c>
      <c r="N40" s="44">
        <v>12</v>
      </c>
      <c r="O40" s="1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44">
        <v>12</v>
      </c>
    </row>
    <row r="41" spans="1:33" ht="20.100000000000001" hidden="1" customHeight="1">
      <c r="A41" s="33">
        <v>731000</v>
      </c>
      <c r="B41" s="29" t="s">
        <v>52</v>
      </c>
      <c r="C41" s="30">
        <f t="shared" ref="C41:N41" si="12">SUM(C42:C43)</f>
        <v>0</v>
      </c>
      <c r="D41" s="30">
        <f t="shared" si="12"/>
        <v>0</v>
      </c>
      <c r="E41" s="30">
        <f t="shared" si="12"/>
        <v>0</v>
      </c>
      <c r="F41" s="30">
        <f t="shared" si="12"/>
        <v>0</v>
      </c>
      <c r="G41" s="30">
        <f t="shared" si="12"/>
        <v>0</v>
      </c>
      <c r="H41" s="30">
        <f t="shared" si="12"/>
        <v>0</v>
      </c>
      <c r="I41" s="30"/>
      <c r="J41" s="30"/>
      <c r="K41" s="30"/>
      <c r="L41" s="30">
        <f t="shared" si="12"/>
        <v>0</v>
      </c>
      <c r="M41" s="30">
        <f t="shared" si="12"/>
        <v>0</v>
      </c>
      <c r="N41" s="31">
        <f t="shared" si="12"/>
        <v>0</v>
      </c>
      <c r="O41" s="1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1">
        <f t="shared" ref="AG41" si="13">SUM(AG42:AG43)</f>
        <v>0</v>
      </c>
    </row>
    <row r="42" spans="1:33" ht="20.100000000000001" hidden="1" customHeight="1">
      <c r="A42" s="34">
        <v>731100</v>
      </c>
      <c r="B42" s="42" t="s">
        <v>53</v>
      </c>
      <c r="C42" s="36">
        <f>SUM(D42:N42)</f>
        <v>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O42" s="1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7"/>
    </row>
    <row r="43" spans="1:33" ht="20.100000000000001" hidden="1" customHeight="1">
      <c r="A43" s="34">
        <v>731200</v>
      </c>
      <c r="B43" s="42" t="s">
        <v>54</v>
      </c>
      <c r="C43" s="36">
        <f>SUM(D43:N43)</f>
        <v>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  <c r="O43" s="19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7"/>
    </row>
    <row r="44" spans="1:33" ht="20.100000000000001" hidden="1" customHeight="1">
      <c r="A44" s="33">
        <v>732000</v>
      </c>
      <c r="B44" s="29" t="s">
        <v>55</v>
      </c>
      <c r="C44" s="30">
        <f t="shared" ref="C44:N44" si="14">SUM(C45:C48)</f>
        <v>0</v>
      </c>
      <c r="D44" s="30">
        <f t="shared" si="14"/>
        <v>0</v>
      </c>
      <c r="E44" s="30">
        <f t="shared" si="14"/>
        <v>0</v>
      </c>
      <c r="F44" s="30">
        <f t="shared" si="14"/>
        <v>0</v>
      </c>
      <c r="G44" s="30">
        <f t="shared" si="14"/>
        <v>0</v>
      </c>
      <c r="H44" s="30">
        <f t="shared" si="14"/>
        <v>0</v>
      </c>
      <c r="I44" s="30"/>
      <c r="J44" s="30"/>
      <c r="K44" s="30"/>
      <c r="L44" s="30">
        <f t="shared" si="14"/>
        <v>0</v>
      </c>
      <c r="M44" s="30">
        <f t="shared" si="14"/>
        <v>0</v>
      </c>
      <c r="N44" s="31">
        <f t="shared" si="14"/>
        <v>0</v>
      </c>
      <c r="O44" s="1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1">
        <f t="shared" ref="AG44" si="15">SUM(AG45:AG48)</f>
        <v>0</v>
      </c>
    </row>
    <row r="45" spans="1:33" ht="20.100000000000001" hidden="1" customHeight="1">
      <c r="A45" s="34">
        <v>732100</v>
      </c>
      <c r="B45" s="42" t="s">
        <v>56</v>
      </c>
      <c r="C45" s="36">
        <f>SUM(D45:N45)</f>
        <v>0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 s="1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7"/>
    </row>
    <row r="46" spans="1:33" ht="20.100000000000001" hidden="1" customHeight="1">
      <c r="A46" s="34">
        <v>732200</v>
      </c>
      <c r="B46" s="42" t="s">
        <v>57</v>
      </c>
      <c r="C46" s="36">
        <f>SUM(D46:N46)</f>
        <v>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  <c r="O46" s="19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7"/>
    </row>
    <row r="47" spans="1:33" ht="20.100000000000001" hidden="1" customHeight="1">
      <c r="A47" s="34">
        <v>732300</v>
      </c>
      <c r="B47" s="42" t="s">
        <v>58</v>
      </c>
      <c r="C47" s="36">
        <f>SUM(D47:N47)</f>
        <v>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 s="1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7"/>
    </row>
    <row r="48" spans="1:33" ht="20.100000000000001" hidden="1" customHeight="1">
      <c r="A48" s="34">
        <v>732400</v>
      </c>
      <c r="B48" s="42" t="s">
        <v>59</v>
      </c>
      <c r="C48" s="36">
        <f>SUM(D48:N48)</f>
        <v>0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 s="1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7"/>
    </row>
    <row r="49" spans="1:33" ht="21.75" customHeight="1">
      <c r="A49" s="114">
        <v>733100</v>
      </c>
      <c r="B49" s="115" t="s">
        <v>60</v>
      </c>
      <c r="C49" s="116">
        <f>SUM(D49:N49)</f>
        <v>14735000</v>
      </c>
      <c r="D49" s="116">
        <v>0</v>
      </c>
      <c r="E49" s="203">
        <v>5982000</v>
      </c>
      <c r="F49" s="203">
        <v>8753000</v>
      </c>
      <c r="G49" s="116">
        <v>0</v>
      </c>
      <c r="H49" s="116">
        <v>0</v>
      </c>
      <c r="I49" s="116">
        <v>0</v>
      </c>
      <c r="J49" s="116">
        <v>0</v>
      </c>
      <c r="K49" s="116">
        <f>SUM(H49+I49-J49)</f>
        <v>0</v>
      </c>
      <c r="L49" s="116">
        <v>0</v>
      </c>
      <c r="M49" s="116">
        <v>0</v>
      </c>
      <c r="N49" s="116">
        <v>0</v>
      </c>
      <c r="O49" s="19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9"/>
      <c r="AC49" s="2"/>
      <c r="AD49" s="32" t="e">
        <f>#REF!-#REF!</f>
        <v>#REF!</v>
      </c>
      <c r="AE49" s="2"/>
      <c r="AF49" s="2"/>
      <c r="AG49" s="116">
        <f>SUM(D49+E49+F49+G49+K49+L49+M49+N49)</f>
        <v>14735000</v>
      </c>
    </row>
    <row r="50" spans="1:33" ht="20.100000000000001" customHeight="1">
      <c r="A50" s="114">
        <v>733200</v>
      </c>
      <c r="B50" s="115" t="s">
        <v>61</v>
      </c>
      <c r="C50" s="116">
        <v>23364000</v>
      </c>
      <c r="D50" s="116">
        <v>0</v>
      </c>
      <c r="E50" s="116">
        <v>7864000</v>
      </c>
      <c r="F50" s="116">
        <v>15500000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9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9"/>
      <c r="AC50" s="2"/>
      <c r="AD50" s="3">
        <v>3845</v>
      </c>
      <c r="AE50" s="2"/>
      <c r="AF50" s="2"/>
      <c r="AG50" s="116">
        <v>23364000</v>
      </c>
    </row>
    <row r="51" spans="1:33" ht="20.100000000000001" customHeight="1">
      <c r="A51" s="33">
        <v>741400</v>
      </c>
      <c r="B51" s="115" t="s">
        <v>258</v>
      </c>
      <c r="C51" s="30">
        <v>3000000</v>
      </c>
      <c r="D51" s="30">
        <v>0</v>
      </c>
      <c r="E51" s="30">
        <v>0</v>
      </c>
      <c r="F51" s="30">
        <v>0</v>
      </c>
      <c r="G51" s="30">
        <v>0</v>
      </c>
      <c r="H51" s="30">
        <v>3000000</v>
      </c>
      <c r="I51" s="30">
        <v>0</v>
      </c>
      <c r="J51" s="30">
        <v>0</v>
      </c>
      <c r="K51" s="30">
        <v>3000000</v>
      </c>
      <c r="L51" s="30">
        <v>0</v>
      </c>
      <c r="M51" s="30">
        <v>0</v>
      </c>
      <c r="N51" s="30">
        <v>0</v>
      </c>
      <c r="O51" s="19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9"/>
      <c r="AC51" s="2"/>
      <c r="AD51" s="2"/>
      <c r="AE51" s="2"/>
      <c r="AF51" s="2"/>
      <c r="AG51" s="30">
        <v>3000000</v>
      </c>
    </row>
    <row r="52" spans="1:33" ht="20.100000000000001" hidden="1" customHeight="1">
      <c r="A52" s="34">
        <v>741100</v>
      </c>
      <c r="B52" s="42" t="s">
        <v>62</v>
      </c>
      <c r="C52" s="36">
        <f t="shared" ref="C52:C56" si="16">SUM(D52:N52)</f>
        <v>0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  <c r="O52" s="19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37"/>
    </row>
    <row r="53" spans="1:33" ht="20.100000000000001" hidden="1" customHeight="1">
      <c r="A53" s="34">
        <v>741200</v>
      </c>
      <c r="B53" s="42" t="s">
        <v>63</v>
      </c>
      <c r="C53" s="36">
        <f t="shared" si="16"/>
        <v>0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19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37"/>
    </row>
    <row r="54" spans="1:33" ht="20.100000000000001" hidden="1" customHeight="1">
      <c r="A54" s="34">
        <v>741300</v>
      </c>
      <c r="B54" s="42" t="s">
        <v>64</v>
      </c>
      <c r="C54" s="36">
        <f t="shared" si="16"/>
        <v>0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7"/>
      <c r="O54" s="19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37"/>
    </row>
    <row r="55" spans="1:33" ht="20.100000000000001" hidden="1" customHeight="1">
      <c r="A55" s="34">
        <v>741500</v>
      </c>
      <c r="B55" s="35" t="s">
        <v>65</v>
      </c>
      <c r="C55" s="36">
        <f t="shared" si="16"/>
        <v>0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/>
      <c r="O55" s="19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37"/>
    </row>
    <row r="56" spans="1:33" ht="20.100000000000001" hidden="1" customHeight="1">
      <c r="A56" s="34">
        <v>741600</v>
      </c>
      <c r="B56" s="35" t="s">
        <v>66</v>
      </c>
      <c r="C56" s="36">
        <f t="shared" si="16"/>
        <v>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7"/>
      <c r="O56" s="19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37"/>
    </row>
    <row r="57" spans="1:33" ht="20.100000000000001" customHeight="1">
      <c r="A57" s="33">
        <v>742100</v>
      </c>
      <c r="B57" s="115" t="s">
        <v>259</v>
      </c>
      <c r="C57" s="30">
        <v>8845000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8845000</v>
      </c>
      <c r="O57" s="19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19"/>
      <c r="AC57" s="2"/>
      <c r="AD57" s="2"/>
      <c r="AE57" s="2"/>
      <c r="AF57" s="2"/>
      <c r="AG57" s="30">
        <v>8845000</v>
      </c>
    </row>
    <row r="58" spans="1:33" ht="15.75" hidden="1" customHeight="1">
      <c r="A58" s="38" t="s">
        <v>13</v>
      </c>
      <c r="B58" s="39" t="s">
        <v>27</v>
      </c>
      <c r="C58" s="43">
        <v>4</v>
      </c>
      <c r="D58" s="43">
        <v>5</v>
      </c>
      <c r="E58" s="43">
        <v>6</v>
      </c>
      <c r="F58" s="43">
        <v>7</v>
      </c>
      <c r="G58" s="43">
        <v>8</v>
      </c>
      <c r="H58" s="43">
        <v>9</v>
      </c>
      <c r="I58" s="43"/>
      <c r="J58" s="43"/>
      <c r="K58" s="43"/>
      <c r="L58" s="43">
        <v>10</v>
      </c>
      <c r="M58" s="43">
        <v>11</v>
      </c>
      <c r="N58" s="44">
        <v>12</v>
      </c>
      <c r="O58" s="19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44">
        <v>12</v>
      </c>
    </row>
    <row r="59" spans="1:33" ht="20.100000000000001" customHeight="1">
      <c r="A59" s="33">
        <v>744100</v>
      </c>
      <c r="B59" s="29" t="s">
        <v>67</v>
      </c>
      <c r="C59" s="30">
        <v>50000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50000</v>
      </c>
      <c r="N59" s="30">
        <v>0</v>
      </c>
      <c r="O59" s="19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19"/>
      <c r="AC59" s="2"/>
      <c r="AD59" s="2"/>
      <c r="AE59" s="2"/>
      <c r="AF59" s="2"/>
      <c r="AG59" s="30">
        <v>50000</v>
      </c>
    </row>
    <row r="60" spans="1:33" ht="20.100000000000001" customHeight="1">
      <c r="A60" s="33">
        <v>745100</v>
      </c>
      <c r="B60" s="115" t="s">
        <v>260</v>
      </c>
      <c r="C60" s="30">
        <v>810000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810000</v>
      </c>
      <c r="O60" s="19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9"/>
      <c r="AC60" s="2"/>
      <c r="AD60" s="2"/>
      <c r="AE60" s="2"/>
      <c r="AF60" s="2"/>
      <c r="AG60" s="30">
        <v>810000</v>
      </c>
    </row>
    <row r="61" spans="1:33" ht="20.100000000000001" hidden="1" customHeight="1">
      <c r="A61" s="33">
        <v>770000</v>
      </c>
      <c r="B61" s="29" t="s">
        <v>68</v>
      </c>
      <c r="C61" s="30">
        <f t="shared" ref="C61:N61" si="17">SUM(C62+C64)</f>
        <v>0</v>
      </c>
      <c r="D61" s="30">
        <f t="shared" si="17"/>
        <v>0</v>
      </c>
      <c r="E61" s="30">
        <f t="shared" si="17"/>
        <v>0</v>
      </c>
      <c r="F61" s="30">
        <f t="shared" si="17"/>
        <v>0</v>
      </c>
      <c r="G61" s="30">
        <f t="shared" si="17"/>
        <v>0</v>
      </c>
      <c r="H61" s="30">
        <f t="shared" si="17"/>
        <v>0</v>
      </c>
      <c r="I61" s="30"/>
      <c r="J61" s="30"/>
      <c r="K61" s="30"/>
      <c r="L61" s="30">
        <f t="shared" si="17"/>
        <v>0</v>
      </c>
      <c r="M61" s="30">
        <f t="shared" si="17"/>
        <v>0</v>
      </c>
      <c r="N61" s="31">
        <f t="shared" si="17"/>
        <v>0</v>
      </c>
      <c r="O61" s="19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1">
        <f t="shared" ref="AG61" si="18">SUM(AG62+AG64)</f>
        <v>0</v>
      </c>
    </row>
    <row r="62" spans="1:33" ht="20.100000000000001" hidden="1" customHeight="1">
      <c r="A62" s="33">
        <v>771000</v>
      </c>
      <c r="B62" s="29" t="s">
        <v>69</v>
      </c>
      <c r="C62" s="30">
        <f t="shared" ref="C62:N62" si="19">SUM(C63)</f>
        <v>0</v>
      </c>
      <c r="D62" s="30">
        <f t="shared" si="19"/>
        <v>0</v>
      </c>
      <c r="E62" s="30">
        <f t="shared" si="19"/>
        <v>0</v>
      </c>
      <c r="F62" s="30">
        <f t="shared" si="19"/>
        <v>0</v>
      </c>
      <c r="G62" s="30">
        <f t="shared" si="19"/>
        <v>0</v>
      </c>
      <c r="H62" s="30">
        <f t="shared" si="19"/>
        <v>0</v>
      </c>
      <c r="I62" s="30"/>
      <c r="J62" s="30"/>
      <c r="K62" s="30"/>
      <c r="L62" s="30">
        <f t="shared" si="19"/>
        <v>0</v>
      </c>
      <c r="M62" s="30">
        <f t="shared" si="19"/>
        <v>0</v>
      </c>
      <c r="N62" s="31">
        <f t="shared" si="19"/>
        <v>0</v>
      </c>
      <c r="O62" s="19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31">
        <f t="shared" ref="AG62" si="20">SUM(AG63)</f>
        <v>0</v>
      </c>
    </row>
    <row r="63" spans="1:33" ht="20.100000000000001" hidden="1" customHeight="1">
      <c r="A63" s="34">
        <v>771100</v>
      </c>
      <c r="B63" s="35" t="s">
        <v>70</v>
      </c>
      <c r="C63" s="36">
        <f>SUM(D63:N63)</f>
        <v>0</v>
      </c>
      <c r="D63" s="36">
        <v>0</v>
      </c>
      <c r="E63" s="36"/>
      <c r="F63" s="36"/>
      <c r="G63" s="36"/>
      <c r="H63" s="36"/>
      <c r="I63" s="36"/>
      <c r="J63" s="36"/>
      <c r="K63" s="36"/>
      <c r="L63" s="36"/>
      <c r="M63" s="36"/>
      <c r="N63" s="37"/>
      <c r="O63" s="19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37"/>
    </row>
    <row r="64" spans="1:33" ht="39.950000000000003" hidden="1" customHeight="1">
      <c r="A64" s="33">
        <v>772000</v>
      </c>
      <c r="B64" s="29" t="s">
        <v>71</v>
      </c>
      <c r="C64" s="30">
        <f t="shared" ref="C64:N64" si="21">SUM(C65)</f>
        <v>0</v>
      </c>
      <c r="D64" s="30">
        <f t="shared" si="21"/>
        <v>0</v>
      </c>
      <c r="E64" s="30">
        <f t="shared" si="21"/>
        <v>0</v>
      </c>
      <c r="F64" s="30">
        <f t="shared" si="21"/>
        <v>0</v>
      </c>
      <c r="G64" s="30">
        <f t="shared" si="21"/>
        <v>0</v>
      </c>
      <c r="H64" s="30">
        <f t="shared" si="21"/>
        <v>0</v>
      </c>
      <c r="I64" s="30"/>
      <c r="J64" s="30"/>
      <c r="K64" s="30"/>
      <c r="L64" s="30">
        <f t="shared" si="21"/>
        <v>0</v>
      </c>
      <c r="M64" s="30">
        <f t="shared" si="21"/>
        <v>0</v>
      </c>
      <c r="N64" s="31">
        <f t="shared" si="21"/>
        <v>0</v>
      </c>
      <c r="O64" s="19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31">
        <f t="shared" ref="AG64" si="22">SUM(AG65)</f>
        <v>0</v>
      </c>
    </row>
    <row r="65" spans="1:33" ht="20.100000000000001" hidden="1" customHeight="1">
      <c r="A65" s="34">
        <v>772100</v>
      </c>
      <c r="B65" s="35" t="s">
        <v>72</v>
      </c>
      <c r="C65" s="36">
        <f>SUM(D65:N65)</f>
        <v>0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7"/>
      <c r="O65" s="19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37"/>
    </row>
    <row r="66" spans="1:33" ht="39.950000000000003" customHeight="1">
      <c r="A66" s="33">
        <v>781100</v>
      </c>
      <c r="B66" s="115" t="s">
        <v>261</v>
      </c>
      <c r="C66" s="116">
        <v>558089000</v>
      </c>
      <c r="D66" s="116">
        <v>0</v>
      </c>
      <c r="E66" s="116">
        <v>0</v>
      </c>
      <c r="F66" s="116">
        <v>0</v>
      </c>
      <c r="G66" s="116">
        <v>0</v>
      </c>
      <c r="H66" s="116">
        <v>544539000</v>
      </c>
      <c r="I66" s="116">
        <v>0</v>
      </c>
      <c r="J66" s="116">
        <v>0</v>
      </c>
      <c r="K66" s="116">
        <v>544539000</v>
      </c>
      <c r="L66" s="116">
        <v>13550000</v>
      </c>
      <c r="M66" s="116">
        <v>0</v>
      </c>
      <c r="N66" s="116">
        <v>0</v>
      </c>
      <c r="O66" s="46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4"/>
      <c r="AC66" s="2"/>
      <c r="AD66" s="2"/>
      <c r="AE66" s="2"/>
      <c r="AF66" s="2"/>
      <c r="AG66" s="116">
        <v>558089000</v>
      </c>
    </row>
    <row r="67" spans="1:33" ht="20.100000000000001" customHeight="1">
      <c r="A67" s="33">
        <v>791100</v>
      </c>
      <c r="B67" s="115" t="s">
        <v>262</v>
      </c>
      <c r="C67" s="30">
        <v>9685000</v>
      </c>
      <c r="D67" s="30">
        <v>900000</v>
      </c>
      <c r="E67" s="30">
        <v>0</v>
      </c>
      <c r="F67" s="30">
        <v>0</v>
      </c>
      <c r="G67" s="30">
        <v>8785000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19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19"/>
      <c r="AC67" s="2"/>
      <c r="AD67" s="2"/>
      <c r="AE67" s="2"/>
      <c r="AF67" s="2"/>
      <c r="AG67" s="30">
        <v>9685000</v>
      </c>
    </row>
    <row r="68" spans="1:33" ht="20.100000000000001" customHeight="1" thickBot="1">
      <c r="A68" s="128">
        <v>812100</v>
      </c>
      <c r="B68" s="129" t="s">
        <v>265</v>
      </c>
      <c r="C68" s="130">
        <v>800000</v>
      </c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  <c r="M68" s="130">
        <v>0</v>
      </c>
      <c r="N68" s="130">
        <v>800000</v>
      </c>
      <c r="O68" s="19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9"/>
      <c r="AC68" s="2"/>
      <c r="AD68" s="2"/>
      <c r="AE68" s="2"/>
      <c r="AF68" s="2"/>
      <c r="AG68" s="130">
        <v>800000</v>
      </c>
    </row>
    <row r="69" spans="1:33" ht="20.100000000000001" hidden="1" customHeight="1">
      <c r="A69" s="33">
        <v>813000</v>
      </c>
      <c r="B69" s="29" t="s">
        <v>73</v>
      </c>
      <c r="C69" s="30">
        <f t="shared" ref="C69:N69" si="23">SUM(C70)</f>
        <v>0</v>
      </c>
      <c r="D69" s="30">
        <f t="shared" si="23"/>
        <v>0</v>
      </c>
      <c r="E69" s="30">
        <f t="shared" si="23"/>
        <v>0</v>
      </c>
      <c r="F69" s="30">
        <f t="shared" si="23"/>
        <v>0</v>
      </c>
      <c r="G69" s="30">
        <f t="shared" si="23"/>
        <v>0</v>
      </c>
      <c r="H69" s="30">
        <f t="shared" si="23"/>
        <v>0</v>
      </c>
      <c r="I69" s="30"/>
      <c r="J69" s="30"/>
      <c r="K69" s="30"/>
      <c r="L69" s="30">
        <f t="shared" si="23"/>
        <v>0</v>
      </c>
      <c r="M69" s="30">
        <f t="shared" si="23"/>
        <v>0</v>
      </c>
      <c r="N69" s="31">
        <f t="shared" si="23"/>
        <v>0</v>
      </c>
      <c r="O69" s="19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31">
        <f t="shared" ref="AG69" si="24">SUM(AG70)</f>
        <v>0</v>
      </c>
    </row>
    <row r="70" spans="1:33" ht="20.100000000000001" hidden="1" customHeight="1">
      <c r="A70" s="34">
        <v>813100</v>
      </c>
      <c r="B70" s="35" t="s">
        <v>74</v>
      </c>
      <c r="C70" s="36">
        <f>SUM(D70:N70)</f>
        <v>0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7"/>
      <c r="O70" s="19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37"/>
    </row>
    <row r="71" spans="1:33" ht="20.100000000000001" hidden="1" customHeight="1">
      <c r="A71" s="33">
        <v>820000</v>
      </c>
      <c r="B71" s="29" t="s">
        <v>75</v>
      </c>
      <c r="C71" s="30">
        <f t="shared" ref="C71:N71" si="25">SUM(C72+C74+C77)</f>
        <v>0</v>
      </c>
      <c r="D71" s="30">
        <f t="shared" si="25"/>
        <v>0</v>
      </c>
      <c r="E71" s="30">
        <f t="shared" si="25"/>
        <v>0</v>
      </c>
      <c r="F71" s="30">
        <f t="shared" si="25"/>
        <v>0</v>
      </c>
      <c r="G71" s="30">
        <f t="shared" si="25"/>
        <v>0</v>
      </c>
      <c r="H71" s="30">
        <f t="shared" si="25"/>
        <v>0</v>
      </c>
      <c r="I71" s="30"/>
      <c r="J71" s="30"/>
      <c r="K71" s="30"/>
      <c r="L71" s="30">
        <f t="shared" si="25"/>
        <v>0</v>
      </c>
      <c r="M71" s="30">
        <f t="shared" si="25"/>
        <v>0</v>
      </c>
      <c r="N71" s="31">
        <f t="shared" si="25"/>
        <v>0</v>
      </c>
      <c r="O71" s="19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31">
        <f t="shared" ref="AG71" si="26">SUM(AG72+AG74+AG77)</f>
        <v>0</v>
      </c>
    </row>
    <row r="72" spans="1:33" ht="20.100000000000001" hidden="1" customHeight="1">
      <c r="A72" s="33">
        <v>821000</v>
      </c>
      <c r="B72" s="29" t="s">
        <v>76</v>
      </c>
      <c r="C72" s="30">
        <f t="shared" ref="C72:N72" si="27">SUM(C73)</f>
        <v>0</v>
      </c>
      <c r="D72" s="30">
        <f t="shared" si="27"/>
        <v>0</v>
      </c>
      <c r="E72" s="30">
        <f t="shared" si="27"/>
        <v>0</v>
      </c>
      <c r="F72" s="30">
        <f t="shared" si="27"/>
        <v>0</v>
      </c>
      <c r="G72" s="30">
        <f t="shared" si="27"/>
        <v>0</v>
      </c>
      <c r="H72" s="30">
        <f t="shared" si="27"/>
        <v>0</v>
      </c>
      <c r="I72" s="30"/>
      <c r="J72" s="30"/>
      <c r="K72" s="30"/>
      <c r="L72" s="30">
        <f t="shared" si="27"/>
        <v>0</v>
      </c>
      <c r="M72" s="30">
        <f t="shared" si="27"/>
        <v>0</v>
      </c>
      <c r="N72" s="31">
        <f t="shared" si="27"/>
        <v>0</v>
      </c>
      <c r="O72" s="19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31">
        <f t="shared" ref="AG72" si="28">SUM(AG73)</f>
        <v>0</v>
      </c>
    </row>
    <row r="73" spans="1:33" ht="20.100000000000001" hidden="1" customHeight="1">
      <c r="A73" s="34">
        <v>821100</v>
      </c>
      <c r="B73" s="42" t="s">
        <v>77</v>
      </c>
      <c r="C73" s="36">
        <f>SUM(D73:N73)</f>
        <v>0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7"/>
      <c r="O73" s="19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37"/>
    </row>
    <row r="74" spans="1:33" ht="20.100000000000001" hidden="1" customHeight="1">
      <c r="A74" s="33">
        <v>822000</v>
      </c>
      <c r="B74" s="29" t="s">
        <v>78</v>
      </c>
      <c r="C74" s="30">
        <f t="shared" ref="C74:N74" si="29">SUM(C75)</f>
        <v>0</v>
      </c>
      <c r="D74" s="30">
        <f t="shared" si="29"/>
        <v>0</v>
      </c>
      <c r="E74" s="30">
        <f t="shared" si="29"/>
        <v>0</v>
      </c>
      <c r="F74" s="30">
        <f t="shared" si="29"/>
        <v>0</v>
      </c>
      <c r="G74" s="30">
        <f t="shared" si="29"/>
        <v>0</v>
      </c>
      <c r="H74" s="30">
        <f t="shared" si="29"/>
        <v>0</v>
      </c>
      <c r="I74" s="30"/>
      <c r="J74" s="30"/>
      <c r="K74" s="30"/>
      <c r="L74" s="30">
        <f t="shared" si="29"/>
        <v>0</v>
      </c>
      <c r="M74" s="30">
        <f t="shared" si="29"/>
        <v>0</v>
      </c>
      <c r="N74" s="31">
        <f t="shared" si="29"/>
        <v>0</v>
      </c>
      <c r="O74" s="19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31">
        <f t="shared" ref="AG74" si="30">SUM(AG75)</f>
        <v>0</v>
      </c>
    </row>
    <row r="75" spans="1:33" ht="20.100000000000001" hidden="1" customHeight="1">
      <c r="A75" s="34">
        <v>822100</v>
      </c>
      <c r="B75" s="42" t="s">
        <v>79</v>
      </c>
      <c r="C75" s="36">
        <f>SUM(D75:N75)</f>
        <v>0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7"/>
      <c r="O75" s="19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37"/>
    </row>
    <row r="76" spans="1:33" ht="20.100000000000001" hidden="1" customHeight="1">
      <c r="A76" s="33">
        <v>823000</v>
      </c>
      <c r="B76" s="29" t="s">
        <v>80</v>
      </c>
      <c r="C76" s="30">
        <f t="shared" ref="C76:N76" si="31">SUM(C77)</f>
        <v>0</v>
      </c>
      <c r="D76" s="30">
        <f t="shared" si="31"/>
        <v>0</v>
      </c>
      <c r="E76" s="30">
        <f t="shared" si="31"/>
        <v>0</v>
      </c>
      <c r="F76" s="30">
        <f t="shared" si="31"/>
        <v>0</v>
      </c>
      <c r="G76" s="30">
        <f t="shared" si="31"/>
        <v>0</v>
      </c>
      <c r="H76" s="30">
        <f t="shared" si="31"/>
        <v>0</v>
      </c>
      <c r="I76" s="30"/>
      <c r="J76" s="30"/>
      <c r="K76" s="30"/>
      <c r="L76" s="30">
        <f t="shared" si="31"/>
        <v>0</v>
      </c>
      <c r="M76" s="30">
        <f t="shared" si="31"/>
        <v>0</v>
      </c>
      <c r="N76" s="31">
        <f t="shared" si="31"/>
        <v>0</v>
      </c>
      <c r="O76" s="1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31">
        <f t="shared" ref="AG76" si="32">SUM(AG77)</f>
        <v>0</v>
      </c>
    </row>
    <row r="77" spans="1:33" ht="20.100000000000001" hidden="1" customHeight="1">
      <c r="A77" s="34">
        <v>823100</v>
      </c>
      <c r="B77" s="42" t="s">
        <v>81</v>
      </c>
      <c r="C77" s="36">
        <f>SUM(D77:N77)</f>
        <v>0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7"/>
      <c r="O77" s="1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37"/>
    </row>
    <row r="78" spans="1:33" ht="20.100000000000001" hidden="1" customHeight="1">
      <c r="A78" s="33">
        <v>830000</v>
      </c>
      <c r="B78" s="29" t="s">
        <v>82</v>
      </c>
      <c r="C78" s="30">
        <f t="shared" ref="C78:N79" si="33">SUM(C79)</f>
        <v>0</v>
      </c>
      <c r="D78" s="30">
        <f t="shared" si="33"/>
        <v>0</v>
      </c>
      <c r="E78" s="30">
        <f t="shared" si="33"/>
        <v>0</v>
      </c>
      <c r="F78" s="30">
        <f t="shared" si="33"/>
        <v>0</v>
      </c>
      <c r="G78" s="30">
        <f t="shared" si="33"/>
        <v>0</v>
      </c>
      <c r="H78" s="30">
        <f t="shared" si="33"/>
        <v>0</v>
      </c>
      <c r="I78" s="30"/>
      <c r="J78" s="30"/>
      <c r="K78" s="30"/>
      <c r="L78" s="30">
        <f t="shared" si="33"/>
        <v>0</v>
      </c>
      <c r="M78" s="30">
        <f t="shared" si="33"/>
        <v>0</v>
      </c>
      <c r="N78" s="31">
        <f t="shared" si="33"/>
        <v>0</v>
      </c>
      <c r="O78" s="19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31">
        <f t="shared" ref="AG78:AG79" si="34">SUM(AG79)</f>
        <v>0</v>
      </c>
    </row>
    <row r="79" spans="1:33" ht="20.100000000000001" hidden="1" customHeight="1">
      <c r="A79" s="33">
        <v>831000</v>
      </c>
      <c r="B79" s="29" t="s">
        <v>83</v>
      </c>
      <c r="C79" s="30">
        <f t="shared" si="33"/>
        <v>0</v>
      </c>
      <c r="D79" s="30">
        <f t="shared" si="33"/>
        <v>0</v>
      </c>
      <c r="E79" s="30">
        <f t="shared" si="33"/>
        <v>0</v>
      </c>
      <c r="F79" s="30">
        <f t="shared" si="33"/>
        <v>0</v>
      </c>
      <c r="G79" s="30">
        <f t="shared" si="33"/>
        <v>0</v>
      </c>
      <c r="H79" s="30">
        <f t="shared" si="33"/>
        <v>0</v>
      </c>
      <c r="I79" s="30"/>
      <c r="J79" s="30"/>
      <c r="K79" s="30"/>
      <c r="L79" s="30">
        <f t="shared" si="33"/>
        <v>0</v>
      </c>
      <c r="M79" s="30">
        <f t="shared" si="33"/>
        <v>0</v>
      </c>
      <c r="N79" s="31">
        <f t="shared" si="33"/>
        <v>0</v>
      </c>
      <c r="O79" s="19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31">
        <f t="shared" si="34"/>
        <v>0</v>
      </c>
    </row>
    <row r="80" spans="1:33" ht="20.100000000000001" hidden="1" customHeight="1">
      <c r="A80" s="34">
        <v>831100</v>
      </c>
      <c r="B80" s="42" t="s">
        <v>84</v>
      </c>
      <c r="C80" s="36">
        <f>SUM(D80:N80)</f>
        <v>0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7"/>
      <c r="O80" s="19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37"/>
    </row>
    <row r="81" spans="1:257" ht="20.100000000000001" hidden="1" customHeight="1">
      <c r="A81" s="33">
        <v>840000</v>
      </c>
      <c r="B81" s="29" t="s">
        <v>85</v>
      </c>
      <c r="C81" s="30" t="e">
        <f>SUM(C82+C84+#REF!)</f>
        <v>#REF!</v>
      </c>
      <c r="D81" s="30" t="e">
        <f>SUM(D82+D84+#REF!)</f>
        <v>#REF!</v>
      </c>
      <c r="E81" s="30" t="e">
        <f>SUM(E82+E84+#REF!)</f>
        <v>#REF!</v>
      </c>
      <c r="F81" s="30" t="e">
        <f>SUM(F82+F84+#REF!)</f>
        <v>#REF!</v>
      </c>
      <c r="G81" s="30" t="e">
        <f>SUM(G82+G84+#REF!)</f>
        <v>#REF!</v>
      </c>
      <c r="H81" s="30" t="e">
        <f>SUM(H82+H84+#REF!)</f>
        <v>#REF!</v>
      </c>
      <c r="I81" s="30"/>
      <c r="J81" s="30"/>
      <c r="K81" s="30"/>
      <c r="L81" s="30" t="e">
        <f>SUM(L82+L84+#REF!)</f>
        <v>#REF!</v>
      </c>
      <c r="M81" s="30" t="e">
        <f>SUM(M82+M84+#REF!)</f>
        <v>#REF!</v>
      </c>
      <c r="N81" s="31" t="e">
        <f>SUM(N82+N84+#REF!)</f>
        <v>#REF!</v>
      </c>
      <c r="O81" s="19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31" t="e">
        <f>SUM(AG82+AG84+#REF!)</f>
        <v>#REF!</v>
      </c>
    </row>
    <row r="82" spans="1:257" ht="20.100000000000001" hidden="1" customHeight="1">
      <c r="A82" s="33">
        <v>841000</v>
      </c>
      <c r="B82" s="29" t="s">
        <v>86</v>
      </c>
      <c r="C82" s="30">
        <f t="shared" ref="C82:N82" si="35">SUM(C83)</f>
        <v>0</v>
      </c>
      <c r="D82" s="30">
        <f t="shared" si="35"/>
        <v>0</v>
      </c>
      <c r="E82" s="30">
        <f t="shared" si="35"/>
        <v>0</v>
      </c>
      <c r="F82" s="30">
        <f t="shared" si="35"/>
        <v>0</v>
      </c>
      <c r="G82" s="30">
        <f t="shared" si="35"/>
        <v>0</v>
      </c>
      <c r="H82" s="30">
        <f t="shared" si="35"/>
        <v>0</v>
      </c>
      <c r="I82" s="30"/>
      <c r="J82" s="30"/>
      <c r="K82" s="30"/>
      <c r="L82" s="30">
        <f t="shared" si="35"/>
        <v>0</v>
      </c>
      <c r="M82" s="30">
        <f t="shared" si="35"/>
        <v>0</v>
      </c>
      <c r="N82" s="31">
        <f t="shared" si="35"/>
        <v>0</v>
      </c>
      <c r="O82" s="19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31">
        <f t="shared" ref="AG82" si="36">SUM(AG83)</f>
        <v>0</v>
      </c>
    </row>
    <row r="83" spans="1:257" ht="20.100000000000001" hidden="1" customHeight="1">
      <c r="A83" s="34">
        <v>841100</v>
      </c>
      <c r="B83" s="42" t="s">
        <v>87</v>
      </c>
      <c r="C83" s="36">
        <f>SUM(D83:N83)</f>
        <v>0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7"/>
      <c r="O83" s="19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37"/>
    </row>
    <row r="84" spans="1:257" ht="20.100000000000001" hidden="1" customHeight="1">
      <c r="A84" s="33">
        <v>842000</v>
      </c>
      <c r="B84" s="29" t="s">
        <v>88</v>
      </c>
      <c r="C84" s="30" t="e">
        <f>SUM(#REF!)</f>
        <v>#REF!</v>
      </c>
      <c r="D84" s="30" t="e">
        <f>SUM(#REF!)</f>
        <v>#REF!</v>
      </c>
      <c r="E84" s="30" t="e">
        <f>SUM(#REF!)</f>
        <v>#REF!</v>
      </c>
      <c r="F84" s="30" t="e">
        <f>SUM(#REF!)</f>
        <v>#REF!</v>
      </c>
      <c r="G84" s="30" t="e">
        <f>SUM(#REF!)</f>
        <v>#REF!</v>
      </c>
      <c r="H84" s="30" t="e">
        <f>SUM(#REF!)</f>
        <v>#REF!</v>
      </c>
      <c r="I84" s="30"/>
      <c r="J84" s="30"/>
      <c r="K84" s="30"/>
      <c r="L84" s="30" t="e">
        <f>SUM(#REF!)</f>
        <v>#REF!</v>
      </c>
      <c r="M84" s="30" t="e">
        <f>SUM(#REF!)</f>
        <v>#REF!</v>
      </c>
      <c r="N84" s="31" t="e">
        <f>SUM(#REF!)</f>
        <v>#REF!</v>
      </c>
      <c r="O84" s="19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31" t="e">
        <f>SUM(#REF!)</f>
        <v>#REF!</v>
      </c>
    </row>
    <row r="85" spans="1:257" ht="16.5" hidden="1" customHeight="1">
      <c r="A85" s="38" t="s">
        <v>13</v>
      </c>
      <c r="B85" s="39" t="s">
        <v>27</v>
      </c>
      <c r="C85" s="43">
        <v>4</v>
      </c>
      <c r="D85" s="48" t="s">
        <v>15</v>
      </c>
      <c r="E85" s="48" t="s">
        <v>16</v>
      </c>
      <c r="F85" s="48" t="s">
        <v>17</v>
      </c>
      <c r="G85" s="48" t="s">
        <v>18</v>
      </c>
      <c r="H85" s="48" t="s">
        <v>19</v>
      </c>
      <c r="I85" s="48"/>
      <c r="J85" s="48"/>
      <c r="K85" s="48"/>
      <c r="L85" s="48" t="s">
        <v>20</v>
      </c>
      <c r="M85" s="48" t="s">
        <v>21</v>
      </c>
      <c r="N85" s="49" t="s">
        <v>28</v>
      </c>
      <c r="O85" s="1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49" t="s">
        <v>28</v>
      </c>
    </row>
    <row r="86" spans="1:257" ht="20.100000000000001" hidden="1" customHeight="1">
      <c r="A86" s="34">
        <v>922600</v>
      </c>
      <c r="B86" s="35" t="s">
        <v>89</v>
      </c>
      <c r="C86" s="36">
        <f>SUM(D86:N86)</f>
        <v>0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7"/>
      <c r="O86" s="1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37"/>
    </row>
    <row r="87" spans="1:257" ht="20.100000000000001" hidden="1" customHeight="1">
      <c r="A87" s="34">
        <v>922700</v>
      </c>
      <c r="B87" s="35" t="s">
        <v>90</v>
      </c>
      <c r="C87" s="36">
        <f>SUM(D87:N87)</f>
        <v>0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7"/>
      <c r="O87" s="19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37"/>
    </row>
    <row r="88" spans="1:257" ht="20.100000000000001" hidden="1" customHeight="1">
      <c r="A88" s="50">
        <v>922800</v>
      </c>
      <c r="B88" s="51" t="s">
        <v>91</v>
      </c>
      <c r="C88" s="52">
        <f>SUM(D88:N88)</f>
        <v>0</v>
      </c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3"/>
      <c r="O88" s="19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53"/>
    </row>
    <row r="89" spans="1:257" ht="20.100000000000001" customHeight="1" thickBot="1">
      <c r="A89" s="54"/>
      <c r="B89" s="121" t="s">
        <v>264</v>
      </c>
      <c r="C89" s="122">
        <f>C3+C11</f>
        <v>624042025</v>
      </c>
      <c r="D89" s="123">
        <f t="shared" ref="D89:M89" si="37">SUM(D11+D3)</f>
        <v>983732.8</v>
      </c>
      <c r="E89" s="123">
        <f t="shared" si="37"/>
        <v>13846000</v>
      </c>
      <c r="F89" s="123">
        <f t="shared" si="37"/>
        <v>25303000</v>
      </c>
      <c r="G89" s="123">
        <f t="shared" si="37"/>
        <v>9086414.0199999996</v>
      </c>
      <c r="H89" s="123">
        <f t="shared" si="37"/>
        <v>547941084.83000004</v>
      </c>
      <c r="I89" s="123">
        <f t="shared" si="37"/>
        <v>0</v>
      </c>
      <c r="J89" s="123">
        <f t="shared" si="37"/>
        <v>0</v>
      </c>
      <c r="K89" s="123">
        <f t="shared" si="37"/>
        <v>547941084.83000004</v>
      </c>
      <c r="L89" s="123">
        <f t="shared" si="37"/>
        <v>13777830</v>
      </c>
      <c r="M89" s="123">
        <f t="shared" si="37"/>
        <v>50000</v>
      </c>
      <c r="N89" s="123">
        <f>SUM(N11+N3)</f>
        <v>13053963.35</v>
      </c>
      <c r="O89" s="19"/>
      <c r="P89" s="3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9"/>
      <c r="AC89" s="3">
        <v>3926</v>
      </c>
      <c r="AD89" s="2"/>
      <c r="AE89" s="2"/>
      <c r="AF89" s="2"/>
      <c r="AG89" s="123">
        <f>SUM(AG11+AG3)</f>
        <v>624042025</v>
      </c>
    </row>
    <row r="90" spans="1:257" s="107" customFormat="1" ht="16.5" customHeight="1" thickBot="1">
      <c r="A90" s="101"/>
      <c r="B90" s="102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4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4"/>
      <c r="AC90" s="105"/>
      <c r="AD90" s="105"/>
      <c r="AE90" s="105"/>
      <c r="AF90" s="105"/>
      <c r="AG90" s="103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106"/>
      <c r="FC90" s="106"/>
      <c r="FD90" s="106"/>
      <c r="FE90" s="106"/>
      <c r="FF90" s="106"/>
      <c r="FG90" s="106"/>
      <c r="FH90" s="106"/>
      <c r="FI90" s="106"/>
      <c r="FJ90" s="106"/>
      <c r="FK90" s="106"/>
      <c r="FL90" s="106"/>
      <c r="FM90" s="106"/>
      <c r="FN90" s="106"/>
      <c r="FO90" s="106"/>
      <c r="FP90" s="106"/>
      <c r="FQ90" s="106"/>
      <c r="FR90" s="106"/>
      <c r="FS90" s="106"/>
      <c r="FT90" s="106"/>
      <c r="FU90" s="106"/>
      <c r="FV90" s="106"/>
      <c r="FW90" s="106"/>
      <c r="FX90" s="106"/>
      <c r="FY90" s="106"/>
      <c r="FZ90" s="106"/>
      <c r="GA90" s="106"/>
      <c r="GB90" s="106"/>
      <c r="GC90" s="106"/>
      <c r="GD90" s="106"/>
      <c r="GE90" s="106"/>
      <c r="GF90" s="106"/>
      <c r="GG90" s="106"/>
      <c r="GH90" s="106"/>
      <c r="GI90" s="106"/>
      <c r="GJ90" s="106"/>
      <c r="GK90" s="106"/>
      <c r="GL90" s="106"/>
      <c r="GM90" s="106"/>
      <c r="GN90" s="106"/>
      <c r="GO90" s="106"/>
      <c r="GP90" s="106"/>
      <c r="GQ90" s="106"/>
      <c r="GR90" s="106"/>
      <c r="GS90" s="106"/>
      <c r="GT90" s="106"/>
      <c r="GU90" s="106"/>
      <c r="GV90" s="106"/>
      <c r="GW90" s="106"/>
      <c r="GX90" s="106"/>
      <c r="GY90" s="106"/>
      <c r="GZ90" s="106"/>
      <c r="HA90" s="106"/>
      <c r="HB90" s="106"/>
      <c r="HC90" s="106"/>
      <c r="HD90" s="106"/>
      <c r="HE90" s="106"/>
      <c r="HF90" s="106"/>
      <c r="HG90" s="106"/>
      <c r="HH90" s="106"/>
      <c r="HI90" s="106"/>
      <c r="HJ90" s="106"/>
      <c r="HK90" s="106"/>
      <c r="HL90" s="106"/>
      <c r="HM90" s="106"/>
      <c r="HN90" s="106"/>
      <c r="HO90" s="106"/>
      <c r="HP90" s="106"/>
      <c r="HQ90" s="106"/>
      <c r="HR90" s="106"/>
      <c r="HS90" s="106"/>
      <c r="HT90" s="106"/>
      <c r="HU90" s="106"/>
      <c r="HV90" s="106"/>
      <c r="HW90" s="106"/>
      <c r="HX90" s="106"/>
      <c r="HY90" s="106"/>
      <c r="HZ90" s="106"/>
      <c r="IA90" s="106"/>
      <c r="IB90" s="106"/>
      <c r="IC90" s="106"/>
      <c r="ID90" s="106"/>
      <c r="IE90" s="106"/>
      <c r="IF90" s="106"/>
      <c r="IG90" s="106"/>
      <c r="IH90" s="106"/>
      <c r="II90" s="106"/>
      <c r="IJ90" s="106"/>
      <c r="IK90" s="106"/>
      <c r="IL90" s="106"/>
      <c r="IM90" s="106"/>
      <c r="IN90" s="106"/>
      <c r="IO90" s="106"/>
      <c r="IP90" s="106"/>
      <c r="IQ90" s="106"/>
      <c r="IR90" s="106"/>
      <c r="IS90" s="106"/>
      <c r="IT90" s="106"/>
      <c r="IU90" s="106"/>
      <c r="IV90" s="106"/>
      <c r="IW90" s="106"/>
    </row>
    <row r="91" spans="1:257" ht="17.45" customHeight="1">
      <c r="A91" s="241" t="s">
        <v>1</v>
      </c>
      <c r="B91" s="226" t="s">
        <v>25</v>
      </c>
      <c r="C91" s="248" t="s">
        <v>92</v>
      </c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50"/>
      <c r="O91" s="19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19"/>
      <c r="AC91" s="2"/>
      <c r="AD91" s="2"/>
      <c r="AE91" s="2"/>
      <c r="AF91" s="2"/>
    </row>
    <row r="92" spans="1:257" ht="15" customHeight="1">
      <c r="A92" s="242"/>
      <c r="B92" s="227"/>
      <c r="C92" s="245" t="s">
        <v>93</v>
      </c>
      <c r="D92" s="245" t="s">
        <v>94</v>
      </c>
      <c r="E92" s="246"/>
      <c r="F92" s="246"/>
      <c r="G92" s="246"/>
      <c r="H92" s="243" t="s">
        <v>26</v>
      </c>
      <c r="I92" s="243"/>
      <c r="J92" s="243"/>
      <c r="K92" s="243"/>
      <c r="L92" s="244"/>
      <c r="M92" s="214" t="s">
        <v>10</v>
      </c>
      <c r="N92" s="212" t="s">
        <v>95</v>
      </c>
      <c r="O92" s="19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19"/>
      <c r="AC92" s="2"/>
      <c r="AD92" s="2"/>
      <c r="AE92" s="2"/>
      <c r="AF92" s="2"/>
      <c r="AG92" s="212" t="s">
        <v>293</v>
      </c>
    </row>
    <row r="93" spans="1:257" ht="48" customHeight="1" thickBot="1">
      <c r="A93" s="242"/>
      <c r="B93" s="227"/>
      <c r="C93" s="247"/>
      <c r="D93" s="55" t="s">
        <v>6</v>
      </c>
      <c r="E93" s="55" t="s">
        <v>7</v>
      </c>
      <c r="F93" s="55" t="s">
        <v>8</v>
      </c>
      <c r="G93" s="55" t="s">
        <v>96</v>
      </c>
      <c r="H93" s="56" t="s">
        <v>97</v>
      </c>
      <c r="I93" s="21" t="s">
        <v>288</v>
      </c>
      <c r="J93" s="21" t="s">
        <v>289</v>
      </c>
      <c r="K93" s="21" t="s">
        <v>290</v>
      </c>
      <c r="L93" s="98" t="s">
        <v>256</v>
      </c>
      <c r="M93" s="215"/>
      <c r="N93" s="213"/>
      <c r="O93" s="19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19"/>
      <c r="AC93" s="2"/>
      <c r="AD93" s="2"/>
      <c r="AE93" s="2"/>
      <c r="AF93" s="2"/>
      <c r="AG93" s="213"/>
    </row>
    <row r="94" spans="1:257" ht="16.5" customHeight="1" thickBot="1">
      <c r="A94" s="57">
        <v>1</v>
      </c>
      <c r="B94" s="58">
        <v>2</v>
      </c>
      <c r="C94" s="59">
        <v>3</v>
      </c>
      <c r="D94" s="59">
        <v>4</v>
      </c>
      <c r="E94" s="59">
        <v>5</v>
      </c>
      <c r="F94" s="59">
        <v>6</v>
      </c>
      <c r="G94" s="59">
        <v>7</v>
      </c>
      <c r="H94" s="59">
        <v>8</v>
      </c>
      <c r="I94" s="59">
        <v>9</v>
      </c>
      <c r="J94" s="59">
        <v>10</v>
      </c>
      <c r="K94" s="59">
        <v>11</v>
      </c>
      <c r="L94" s="59">
        <v>12</v>
      </c>
      <c r="M94" s="59">
        <v>13</v>
      </c>
      <c r="N94" s="30">
        <v>14</v>
      </c>
      <c r="O94" s="19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19"/>
      <c r="AC94" s="2"/>
      <c r="AD94" s="2"/>
      <c r="AE94" s="2"/>
      <c r="AF94" s="2"/>
      <c r="AG94" s="60">
        <v>15</v>
      </c>
    </row>
    <row r="95" spans="1:257" ht="30.75" customHeight="1">
      <c r="A95" s="28"/>
      <c r="B95" s="132" t="s">
        <v>266</v>
      </c>
      <c r="C95" s="177">
        <f t="shared" ref="C95:N95" si="38">SUM(C96+C248)</f>
        <v>621713061.62999988</v>
      </c>
      <c r="D95" s="133">
        <f t="shared" si="38"/>
        <v>983732.8</v>
      </c>
      <c r="E95" s="133">
        <f t="shared" si="38"/>
        <v>13846000</v>
      </c>
      <c r="F95" s="177">
        <f t="shared" si="38"/>
        <v>25303000</v>
      </c>
      <c r="G95" s="133">
        <f t="shared" si="38"/>
        <v>9086414</v>
      </c>
      <c r="H95" s="133">
        <f t="shared" si="38"/>
        <v>547941084.82999992</v>
      </c>
      <c r="I95" s="191">
        <f t="shared" si="38"/>
        <v>1820000</v>
      </c>
      <c r="J95" s="133">
        <f t="shared" si="38"/>
        <v>1820000</v>
      </c>
      <c r="K95" s="133">
        <f t="shared" si="38"/>
        <v>547941084.82999992</v>
      </c>
      <c r="L95" s="133">
        <f t="shared" si="38"/>
        <v>13777830</v>
      </c>
      <c r="M95" s="133">
        <f t="shared" si="38"/>
        <v>50000</v>
      </c>
      <c r="N95" s="134">
        <f t="shared" si="38"/>
        <v>10725000</v>
      </c>
      <c r="O95" s="19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19"/>
      <c r="AC95" s="2"/>
      <c r="AD95" s="2"/>
      <c r="AE95" s="2"/>
      <c r="AF95" s="2"/>
      <c r="AG95" s="134">
        <f>SUM(AG96+AG248)</f>
        <v>621713061.62999988</v>
      </c>
    </row>
    <row r="96" spans="1:257" ht="30" customHeight="1">
      <c r="A96" s="128">
        <v>400000</v>
      </c>
      <c r="B96" s="129" t="s">
        <v>267</v>
      </c>
      <c r="C96" s="130">
        <f>SUM(C97+C99+C102+C104+C110+C112+C118+C127+C134+C145+C154+C157+C205+C235+C237++C241+C243)</f>
        <v>595379061.62999988</v>
      </c>
      <c r="D96" s="131">
        <f>SUM(D98+D100+D101+D103+D104+D110+D112+D118+D127+D134+D154+D157+D205+D235+D237+D241+D243)</f>
        <v>983732.8</v>
      </c>
      <c r="E96" s="131">
        <f>SUM(E98+E100+E101+E103+E104+E110+E112+E118+E127+E134+E145+E154+E157+E205+E235+E237+E241+E243)</f>
        <v>5982000</v>
      </c>
      <c r="F96" s="131">
        <f>SUM(F97+F100+F101+F103+F104+F110+F112+F118+F127+F134+F154+F157+F205+F235+F237+F241+F243)</f>
        <v>8753000</v>
      </c>
      <c r="G96" s="131">
        <f>SUM(G98+G100+G101+G103+G104+G110+G112+G118+G127+G134+G154+G157+G205+G235+G237+G241+G243)</f>
        <v>9086414</v>
      </c>
      <c r="H96" s="131">
        <f>SUM(H98+H100+H101+H103+H104+H110+H112+H118+H127+H134+H145+H154+H157+H205+H235+H237+H241+H243)</f>
        <v>547941084.82999992</v>
      </c>
      <c r="I96" s="192">
        <f>SUM(I98+I100+I101+I103+I104+I110+I112+I118+I127+I134+I145+I154+I157+I205+I235+I237+I241+I243)</f>
        <v>1820000</v>
      </c>
      <c r="J96" s="131">
        <f>SUM(J98+J100+J101+J103+J104+J110+J112+J118+J127+J134+J145+J154+J157+J205+J235+J237+J241+J243)</f>
        <v>1820000</v>
      </c>
      <c r="K96" s="131">
        <f>SUM(K98+K100+K101+K103+K104+K110+K112+K118+K127+K134+K145+K154+K157+K205+K235+K237+K241+K243)</f>
        <v>547941084.82999992</v>
      </c>
      <c r="L96" s="131">
        <f>SUM(L98+L100+L101+L103+L104+L110+L112+L118+L127+L134+L154+L157+L205+L235+L237+L241+L243)</f>
        <v>13777830</v>
      </c>
      <c r="M96" s="131">
        <f>SUM(M98+M100+M101+M103+M104+M110+M112+M118+M127+M134+M154+M157+M205+M235+M237+M241+M243)</f>
        <v>50000</v>
      </c>
      <c r="N96" s="131">
        <f>SUM(N98+N100+N101+N103+N104+N110+N112+N118+N127+N134+N154+N157+N205+N235+N237+N241+N243)</f>
        <v>8805000</v>
      </c>
      <c r="O96" s="45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19"/>
      <c r="AC96" s="2"/>
      <c r="AD96" s="2"/>
      <c r="AE96" s="2"/>
      <c r="AF96" s="2"/>
      <c r="AG96" s="130">
        <f>SUM(AG97+AG99+AG102+AG104+AG110+AG112+AG118+AG127+AG134+AG145+AG154+AG157+AG205+AG235+AG237++AG241+AG243)</f>
        <v>595379061.62999988</v>
      </c>
    </row>
    <row r="97" spans="1:33" ht="30" customHeight="1">
      <c r="A97" s="184">
        <v>411000</v>
      </c>
      <c r="B97" s="185" t="s">
        <v>268</v>
      </c>
      <c r="C97" s="181">
        <f>SUM(C98)</f>
        <v>392511205</v>
      </c>
      <c r="D97" s="181">
        <f t="shared" ref="D97:N97" si="39">SUM(D98)</f>
        <v>0</v>
      </c>
      <c r="E97" s="181">
        <f t="shared" si="39"/>
        <v>0</v>
      </c>
      <c r="F97" s="181">
        <f t="shared" si="39"/>
        <v>250000</v>
      </c>
      <c r="G97" s="181">
        <f t="shared" si="39"/>
        <v>0</v>
      </c>
      <c r="H97" s="181">
        <f t="shared" si="39"/>
        <v>388473000</v>
      </c>
      <c r="I97" s="193">
        <f t="shared" si="39"/>
        <v>0</v>
      </c>
      <c r="J97" s="181">
        <f t="shared" si="39"/>
        <v>0</v>
      </c>
      <c r="K97" s="181">
        <f t="shared" si="39"/>
        <v>388473000</v>
      </c>
      <c r="L97" s="181">
        <f t="shared" si="39"/>
        <v>0</v>
      </c>
      <c r="M97" s="181">
        <f t="shared" si="39"/>
        <v>0</v>
      </c>
      <c r="N97" s="181">
        <f t="shared" si="39"/>
        <v>3788205</v>
      </c>
      <c r="O97" s="45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19"/>
      <c r="AC97" s="2"/>
      <c r="AD97" s="2"/>
      <c r="AE97" s="2"/>
      <c r="AF97" s="2"/>
      <c r="AG97" s="181">
        <f t="shared" ref="AG97" si="40">SUM(AG98)</f>
        <v>392511205</v>
      </c>
    </row>
    <row r="98" spans="1:33" ht="20.100000000000001" customHeight="1">
      <c r="A98" s="33">
        <v>411100</v>
      </c>
      <c r="B98" s="115" t="s">
        <v>268</v>
      </c>
      <c r="C98" s="30">
        <v>392511205</v>
      </c>
      <c r="D98" s="30">
        <v>0</v>
      </c>
      <c r="E98" s="30">
        <v>0</v>
      </c>
      <c r="F98" s="30">
        <v>250000</v>
      </c>
      <c r="G98" s="30">
        <v>0</v>
      </c>
      <c r="H98" s="30">
        <v>388473000</v>
      </c>
      <c r="I98" s="109">
        <v>0</v>
      </c>
      <c r="J98" s="30">
        <v>0</v>
      </c>
      <c r="K98" s="30">
        <v>388473000</v>
      </c>
      <c r="L98" s="30">
        <v>0</v>
      </c>
      <c r="M98" s="30">
        <v>0</v>
      </c>
      <c r="N98" s="30">
        <v>3788205</v>
      </c>
      <c r="O98" s="19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19"/>
      <c r="AC98" s="2"/>
      <c r="AD98" s="2"/>
      <c r="AE98" s="2"/>
      <c r="AF98" s="2"/>
      <c r="AG98" s="30">
        <v>392511205</v>
      </c>
    </row>
    <row r="99" spans="1:33" ht="20.100000000000001" customHeight="1">
      <c r="A99" s="184">
        <v>412000</v>
      </c>
      <c r="B99" s="180" t="s">
        <v>295</v>
      </c>
      <c r="C99" s="181">
        <f t="shared" ref="C99:AG99" si="41">SUM(C100+C101)</f>
        <v>73017795</v>
      </c>
      <c r="D99" s="181">
        <f t="shared" si="41"/>
        <v>0</v>
      </c>
      <c r="E99" s="181">
        <f t="shared" si="41"/>
        <v>0</v>
      </c>
      <c r="F99" s="181">
        <f t="shared" si="41"/>
        <v>0</v>
      </c>
      <c r="G99" s="181">
        <f t="shared" si="41"/>
        <v>0</v>
      </c>
      <c r="H99" s="181">
        <f t="shared" si="41"/>
        <v>72406000</v>
      </c>
      <c r="I99" s="193">
        <f t="shared" si="41"/>
        <v>0</v>
      </c>
      <c r="J99" s="181">
        <f t="shared" si="41"/>
        <v>0</v>
      </c>
      <c r="K99" s="181">
        <f t="shared" si="41"/>
        <v>72406000</v>
      </c>
      <c r="L99" s="181">
        <f t="shared" si="41"/>
        <v>0</v>
      </c>
      <c r="M99" s="181">
        <f t="shared" si="41"/>
        <v>0</v>
      </c>
      <c r="N99" s="181">
        <f t="shared" si="41"/>
        <v>611795</v>
      </c>
      <c r="O99" s="181">
        <f t="shared" si="41"/>
        <v>0</v>
      </c>
      <c r="P99" s="181">
        <f t="shared" si="41"/>
        <v>0</v>
      </c>
      <c r="Q99" s="181">
        <f t="shared" si="41"/>
        <v>0</v>
      </c>
      <c r="R99" s="181">
        <f t="shared" si="41"/>
        <v>0</v>
      </c>
      <c r="S99" s="181">
        <f t="shared" si="41"/>
        <v>0</v>
      </c>
      <c r="T99" s="181">
        <f t="shared" si="41"/>
        <v>0</v>
      </c>
      <c r="U99" s="181">
        <f t="shared" si="41"/>
        <v>0</v>
      </c>
      <c r="V99" s="181">
        <f t="shared" si="41"/>
        <v>0</v>
      </c>
      <c r="W99" s="181">
        <f t="shared" si="41"/>
        <v>0</v>
      </c>
      <c r="X99" s="181">
        <f t="shared" si="41"/>
        <v>0</v>
      </c>
      <c r="Y99" s="181">
        <f t="shared" si="41"/>
        <v>0</v>
      </c>
      <c r="Z99" s="181">
        <f t="shared" si="41"/>
        <v>0</v>
      </c>
      <c r="AA99" s="181">
        <f t="shared" si="41"/>
        <v>0</v>
      </c>
      <c r="AB99" s="181">
        <f t="shared" si="41"/>
        <v>0</v>
      </c>
      <c r="AC99" s="181">
        <f t="shared" si="41"/>
        <v>-486399</v>
      </c>
      <c r="AD99" s="181">
        <f t="shared" si="41"/>
        <v>0</v>
      </c>
      <c r="AE99" s="181">
        <f t="shared" si="41"/>
        <v>0</v>
      </c>
      <c r="AF99" s="181">
        <f t="shared" si="41"/>
        <v>0</v>
      </c>
      <c r="AG99" s="181">
        <f t="shared" si="41"/>
        <v>73017795</v>
      </c>
    </row>
    <row r="100" spans="1:33" ht="20.100000000000001" customHeight="1">
      <c r="A100" s="61">
        <v>412100</v>
      </c>
      <c r="B100" s="29" t="s">
        <v>98</v>
      </c>
      <c r="C100" s="30">
        <v>52838703</v>
      </c>
      <c r="D100" s="30">
        <v>0</v>
      </c>
      <c r="E100" s="30">
        <v>0</v>
      </c>
      <c r="F100" s="30">
        <v>0</v>
      </c>
      <c r="G100" s="30">
        <v>0</v>
      </c>
      <c r="H100" s="30">
        <v>52422000</v>
      </c>
      <c r="I100" s="109">
        <v>0</v>
      </c>
      <c r="J100" s="30">
        <v>0</v>
      </c>
      <c r="K100" s="30">
        <v>52422000</v>
      </c>
      <c r="L100" s="30">
        <v>0</v>
      </c>
      <c r="M100" s="30">
        <v>0</v>
      </c>
      <c r="N100" s="30">
        <v>416703</v>
      </c>
      <c r="O100" s="19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19"/>
      <c r="AC100" s="47">
        <v>-316297</v>
      </c>
      <c r="AD100" s="2"/>
      <c r="AE100" s="2"/>
      <c r="AF100" s="2"/>
      <c r="AG100" s="30">
        <v>52838703</v>
      </c>
    </row>
    <row r="101" spans="1:33" ht="19.5" customHeight="1">
      <c r="A101" s="61">
        <v>412200</v>
      </c>
      <c r="B101" s="29" t="s">
        <v>99</v>
      </c>
      <c r="C101" s="30">
        <v>20179092</v>
      </c>
      <c r="D101" s="30">
        <v>0</v>
      </c>
      <c r="E101" s="30">
        <v>0</v>
      </c>
      <c r="F101" s="30">
        <v>0</v>
      </c>
      <c r="G101" s="30">
        <v>0</v>
      </c>
      <c r="H101" s="30">
        <v>19984000</v>
      </c>
      <c r="I101" s="109">
        <v>0</v>
      </c>
      <c r="J101" s="30">
        <v>0</v>
      </c>
      <c r="K101" s="30">
        <v>19984000</v>
      </c>
      <c r="L101" s="30">
        <v>0</v>
      </c>
      <c r="M101" s="30">
        <v>0</v>
      </c>
      <c r="N101" s="30">
        <v>195092</v>
      </c>
      <c r="O101" s="19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19"/>
      <c r="AC101" s="3">
        <v>-170102</v>
      </c>
      <c r="AD101" s="2"/>
      <c r="AE101" s="2"/>
      <c r="AF101" s="2"/>
      <c r="AG101" s="30">
        <v>20179092</v>
      </c>
    </row>
    <row r="102" spans="1:33" ht="19.5" customHeight="1">
      <c r="A102" s="186">
        <v>413000</v>
      </c>
      <c r="B102" s="185" t="s">
        <v>100</v>
      </c>
      <c r="C102" s="181">
        <f>SUM(C103)</f>
        <v>2250000</v>
      </c>
      <c r="D102" s="181">
        <f t="shared" ref="D102:AG102" si="42">SUM(D103)</f>
        <v>0</v>
      </c>
      <c r="E102" s="181">
        <f t="shared" si="42"/>
        <v>0</v>
      </c>
      <c r="F102" s="181">
        <f t="shared" si="42"/>
        <v>0</v>
      </c>
      <c r="G102" s="181">
        <f t="shared" si="42"/>
        <v>0</v>
      </c>
      <c r="H102" s="181">
        <f t="shared" si="42"/>
        <v>1400000</v>
      </c>
      <c r="I102" s="193">
        <f t="shared" si="42"/>
        <v>0</v>
      </c>
      <c r="J102" s="181">
        <f t="shared" si="42"/>
        <v>0</v>
      </c>
      <c r="K102" s="181">
        <f t="shared" si="42"/>
        <v>1400000</v>
      </c>
      <c r="L102" s="181">
        <f t="shared" si="42"/>
        <v>0</v>
      </c>
      <c r="M102" s="181">
        <f t="shared" si="42"/>
        <v>0</v>
      </c>
      <c r="N102" s="181">
        <f t="shared" si="42"/>
        <v>850000</v>
      </c>
      <c r="O102" s="181">
        <f t="shared" si="42"/>
        <v>0</v>
      </c>
      <c r="P102" s="181">
        <f t="shared" si="42"/>
        <v>0</v>
      </c>
      <c r="Q102" s="181">
        <f t="shared" si="42"/>
        <v>0</v>
      </c>
      <c r="R102" s="181">
        <f t="shared" si="42"/>
        <v>0</v>
      </c>
      <c r="S102" s="181">
        <f t="shared" si="42"/>
        <v>0</v>
      </c>
      <c r="T102" s="181">
        <f t="shared" si="42"/>
        <v>0</v>
      </c>
      <c r="U102" s="181">
        <f t="shared" si="42"/>
        <v>0</v>
      </c>
      <c r="V102" s="181">
        <f t="shared" si="42"/>
        <v>0</v>
      </c>
      <c r="W102" s="181">
        <f t="shared" si="42"/>
        <v>0</v>
      </c>
      <c r="X102" s="181">
        <f t="shared" si="42"/>
        <v>0</v>
      </c>
      <c r="Y102" s="181">
        <f t="shared" si="42"/>
        <v>0</v>
      </c>
      <c r="Z102" s="181">
        <f t="shared" si="42"/>
        <v>0</v>
      </c>
      <c r="AA102" s="181">
        <f t="shared" si="42"/>
        <v>0</v>
      </c>
      <c r="AB102" s="181">
        <f t="shared" si="42"/>
        <v>0</v>
      </c>
      <c r="AC102" s="181">
        <f t="shared" si="42"/>
        <v>0</v>
      </c>
      <c r="AD102" s="181">
        <f t="shared" si="42"/>
        <v>0</v>
      </c>
      <c r="AE102" s="181">
        <f t="shared" si="42"/>
        <v>0</v>
      </c>
      <c r="AF102" s="181">
        <f t="shared" si="42"/>
        <v>0</v>
      </c>
      <c r="AG102" s="181">
        <f t="shared" si="42"/>
        <v>2250000</v>
      </c>
    </row>
    <row r="103" spans="1:33" ht="20.100000000000001" customHeight="1">
      <c r="A103" s="61">
        <v>413100</v>
      </c>
      <c r="B103" s="29" t="s">
        <v>100</v>
      </c>
      <c r="C103" s="30">
        <v>2250000</v>
      </c>
      <c r="D103" s="30">
        <v>0</v>
      </c>
      <c r="E103" s="30">
        <v>0</v>
      </c>
      <c r="F103" s="30">
        <v>0</v>
      </c>
      <c r="G103" s="30">
        <v>0</v>
      </c>
      <c r="H103" s="30">
        <v>1400000</v>
      </c>
      <c r="I103" s="109">
        <v>0</v>
      </c>
      <c r="J103" s="30">
        <v>0</v>
      </c>
      <c r="K103" s="30">
        <v>1400000</v>
      </c>
      <c r="L103" s="30">
        <v>0</v>
      </c>
      <c r="M103" s="30">
        <v>0</v>
      </c>
      <c r="N103" s="31">
        <v>850000</v>
      </c>
      <c r="O103" s="19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19"/>
      <c r="AC103" s="2"/>
      <c r="AD103" s="2"/>
      <c r="AE103" s="2"/>
      <c r="AF103" s="2"/>
      <c r="AG103" s="31">
        <v>2250000</v>
      </c>
    </row>
    <row r="104" spans="1:33" ht="20.100000000000001" customHeight="1">
      <c r="A104" s="124">
        <v>414000</v>
      </c>
      <c r="B104" s="125" t="s">
        <v>269</v>
      </c>
      <c r="C104" s="126">
        <f>SUM(C107+C109)</f>
        <v>6600000</v>
      </c>
      <c r="D104" s="126">
        <f>SUM(D105+D106+D107+D109)</f>
        <v>0</v>
      </c>
      <c r="E104" s="126">
        <f>SUM(E107+E109)</f>
        <v>0</v>
      </c>
      <c r="F104" s="126">
        <f t="shared" ref="F104:N104" si="43">SUM(F105+F106+F107+F109)</f>
        <v>0</v>
      </c>
      <c r="G104" s="126">
        <f t="shared" si="43"/>
        <v>0</v>
      </c>
      <c r="H104" s="126">
        <f t="shared" si="43"/>
        <v>0</v>
      </c>
      <c r="I104" s="194">
        <f t="shared" si="43"/>
        <v>0</v>
      </c>
      <c r="J104" s="126">
        <f t="shared" si="43"/>
        <v>0</v>
      </c>
      <c r="K104" s="126">
        <f t="shared" si="43"/>
        <v>0</v>
      </c>
      <c r="L104" s="126">
        <f t="shared" si="43"/>
        <v>6600000</v>
      </c>
      <c r="M104" s="126">
        <f t="shared" si="43"/>
        <v>0</v>
      </c>
      <c r="N104" s="127">
        <f t="shared" si="43"/>
        <v>0</v>
      </c>
      <c r="O104" s="19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19"/>
      <c r="AC104" s="2"/>
      <c r="AD104" s="2"/>
      <c r="AE104" s="2"/>
      <c r="AF104" s="2"/>
      <c r="AG104" s="127">
        <f>SUM(AG105+AG106+AG107+AG109)</f>
        <v>6600000</v>
      </c>
    </row>
    <row r="105" spans="1:33" ht="20.100000000000001" hidden="1" customHeight="1">
      <c r="A105" s="34">
        <v>414100</v>
      </c>
      <c r="B105" s="35" t="s">
        <v>101</v>
      </c>
      <c r="C105" s="36">
        <f>SUM(D105:N105)</f>
        <v>0</v>
      </c>
      <c r="D105" s="36"/>
      <c r="E105" s="36"/>
      <c r="F105" s="36"/>
      <c r="G105" s="36"/>
      <c r="H105" s="36"/>
      <c r="I105" s="108"/>
      <c r="J105" s="36"/>
      <c r="K105" s="36"/>
      <c r="L105" s="36"/>
      <c r="M105" s="36"/>
      <c r="N105" s="37"/>
      <c r="O105" s="19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37"/>
    </row>
    <row r="106" spans="1:33" ht="20.100000000000001" hidden="1" customHeight="1">
      <c r="A106" s="34">
        <v>414200</v>
      </c>
      <c r="B106" s="35" t="s">
        <v>102</v>
      </c>
      <c r="C106" s="36">
        <f>SUM(D106:N106)</f>
        <v>0</v>
      </c>
      <c r="D106" s="36"/>
      <c r="E106" s="36"/>
      <c r="F106" s="36"/>
      <c r="G106" s="36"/>
      <c r="H106" s="36"/>
      <c r="I106" s="108"/>
      <c r="J106" s="36"/>
      <c r="K106" s="36"/>
      <c r="L106" s="36"/>
      <c r="M106" s="36"/>
      <c r="N106" s="37"/>
      <c r="O106" s="19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37"/>
    </row>
    <row r="107" spans="1:33" ht="20.100000000000001" customHeight="1">
      <c r="A107" s="61">
        <v>414300</v>
      </c>
      <c r="B107" s="29" t="s">
        <v>103</v>
      </c>
      <c r="C107" s="30">
        <v>3000000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109">
        <v>0</v>
      </c>
      <c r="J107" s="30">
        <v>0</v>
      </c>
      <c r="K107" s="30">
        <v>0</v>
      </c>
      <c r="L107" s="30">
        <v>3000000</v>
      </c>
      <c r="M107" s="30">
        <v>0</v>
      </c>
      <c r="N107" s="31">
        <v>0</v>
      </c>
      <c r="O107" s="19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19"/>
      <c r="AC107" s="2"/>
      <c r="AD107" s="2"/>
      <c r="AE107" s="2"/>
      <c r="AF107" s="2"/>
      <c r="AG107" s="31">
        <v>3000000</v>
      </c>
    </row>
    <row r="108" spans="1:33" ht="15.75" hidden="1" customHeight="1">
      <c r="A108" s="38" t="s">
        <v>13</v>
      </c>
      <c r="B108" s="62" t="s">
        <v>27</v>
      </c>
      <c r="C108" s="43">
        <v>4</v>
      </c>
      <c r="D108" s="43">
        <v>5</v>
      </c>
      <c r="E108" s="43">
        <v>6</v>
      </c>
      <c r="F108" s="43">
        <v>7</v>
      </c>
      <c r="G108" s="43">
        <v>8</v>
      </c>
      <c r="H108" s="43">
        <v>9</v>
      </c>
      <c r="I108" s="195">
        <v>9</v>
      </c>
      <c r="J108" s="43">
        <v>9</v>
      </c>
      <c r="K108" s="43"/>
      <c r="L108" s="43">
        <v>10</v>
      </c>
      <c r="M108" s="43">
        <v>11</v>
      </c>
      <c r="N108" s="44">
        <v>12</v>
      </c>
      <c r="O108" s="19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44">
        <v>12</v>
      </c>
    </row>
    <row r="109" spans="1:33" ht="39.950000000000003" customHeight="1">
      <c r="A109" s="61">
        <v>414400</v>
      </c>
      <c r="B109" s="29" t="s">
        <v>104</v>
      </c>
      <c r="C109" s="30">
        <v>3600000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109">
        <v>0</v>
      </c>
      <c r="J109" s="30">
        <v>0</v>
      </c>
      <c r="K109" s="30">
        <v>0</v>
      </c>
      <c r="L109" s="30">
        <v>3600000</v>
      </c>
      <c r="M109" s="30">
        <v>0</v>
      </c>
      <c r="N109" s="30">
        <v>0</v>
      </c>
      <c r="O109" s="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4"/>
      <c r="AC109" s="47">
        <v>-211000</v>
      </c>
      <c r="AD109" s="2"/>
      <c r="AE109" s="2"/>
      <c r="AF109" s="2"/>
      <c r="AG109" s="30">
        <v>3600000</v>
      </c>
    </row>
    <row r="110" spans="1:33" ht="20.100000000000001" customHeight="1">
      <c r="A110" s="124">
        <v>415000</v>
      </c>
      <c r="B110" s="125" t="s">
        <v>270</v>
      </c>
      <c r="C110" s="126">
        <f t="shared" ref="C110:N110" si="44">SUM(C111)</f>
        <v>9376000</v>
      </c>
      <c r="D110" s="126">
        <f t="shared" si="44"/>
        <v>0</v>
      </c>
      <c r="E110" s="126">
        <f t="shared" si="44"/>
        <v>0</v>
      </c>
      <c r="F110" s="126">
        <f t="shared" si="44"/>
        <v>0</v>
      </c>
      <c r="G110" s="126">
        <f t="shared" si="44"/>
        <v>0</v>
      </c>
      <c r="H110" s="126">
        <f t="shared" si="44"/>
        <v>9376000</v>
      </c>
      <c r="I110" s="194">
        <f t="shared" si="44"/>
        <v>0</v>
      </c>
      <c r="J110" s="126">
        <f t="shared" si="44"/>
        <v>0</v>
      </c>
      <c r="K110" s="126">
        <f t="shared" si="44"/>
        <v>9376000</v>
      </c>
      <c r="L110" s="126">
        <f t="shared" si="44"/>
        <v>0</v>
      </c>
      <c r="M110" s="126">
        <f t="shared" si="44"/>
        <v>0</v>
      </c>
      <c r="N110" s="126">
        <f t="shared" si="44"/>
        <v>0</v>
      </c>
      <c r="O110" s="19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19"/>
      <c r="AC110" s="2"/>
      <c r="AD110" s="2"/>
      <c r="AE110" s="2"/>
      <c r="AF110" s="2"/>
      <c r="AG110" s="127">
        <f>SUM(AG111)</f>
        <v>9376000</v>
      </c>
    </row>
    <row r="111" spans="1:33" ht="20.100000000000001" customHeight="1">
      <c r="A111" s="61">
        <v>415100</v>
      </c>
      <c r="B111" s="29" t="s">
        <v>105</v>
      </c>
      <c r="C111" s="30">
        <v>9376000</v>
      </c>
      <c r="D111" s="30">
        <v>0</v>
      </c>
      <c r="E111" s="30">
        <v>0</v>
      </c>
      <c r="F111" s="30">
        <v>0</v>
      </c>
      <c r="G111" s="30">
        <v>0</v>
      </c>
      <c r="H111" s="30">
        <v>9376000</v>
      </c>
      <c r="I111" s="109">
        <v>0</v>
      </c>
      <c r="J111" s="30">
        <v>0</v>
      </c>
      <c r="K111" s="30">
        <v>9376000</v>
      </c>
      <c r="L111" s="30">
        <v>0</v>
      </c>
      <c r="M111" s="30">
        <v>0</v>
      </c>
      <c r="N111" s="30">
        <v>0</v>
      </c>
      <c r="O111" s="19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19"/>
      <c r="AC111" s="2"/>
      <c r="AD111" s="2"/>
      <c r="AE111" s="2"/>
      <c r="AF111" s="2"/>
      <c r="AG111" s="30">
        <v>9376000</v>
      </c>
    </row>
    <row r="112" spans="1:33" ht="20.100000000000001" customHeight="1">
      <c r="A112" s="124">
        <v>416000</v>
      </c>
      <c r="B112" s="125" t="s">
        <v>106</v>
      </c>
      <c r="C112" s="126">
        <f t="shared" ref="C112:N112" si="45">SUM(C113)</f>
        <v>4300000</v>
      </c>
      <c r="D112" s="126">
        <f t="shared" si="45"/>
        <v>0</v>
      </c>
      <c r="E112" s="126">
        <f t="shared" si="45"/>
        <v>0</v>
      </c>
      <c r="F112" s="126">
        <f t="shared" si="45"/>
        <v>0</v>
      </c>
      <c r="G112" s="126">
        <f t="shared" si="45"/>
        <v>0</v>
      </c>
      <c r="H112" s="126">
        <f t="shared" si="45"/>
        <v>0</v>
      </c>
      <c r="I112" s="194">
        <f t="shared" si="45"/>
        <v>0</v>
      </c>
      <c r="J112" s="126">
        <f t="shared" si="45"/>
        <v>0</v>
      </c>
      <c r="K112" s="126">
        <f t="shared" si="45"/>
        <v>0</v>
      </c>
      <c r="L112" s="126">
        <f t="shared" si="45"/>
        <v>4100000</v>
      </c>
      <c r="M112" s="126">
        <f t="shared" si="45"/>
        <v>0</v>
      </c>
      <c r="N112" s="126">
        <f t="shared" si="45"/>
        <v>200000</v>
      </c>
      <c r="O112" s="19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19"/>
      <c r="AC112" s="2"/>
      <c r="AD112" s="2"/>
      <c r="AE112" s="2"/>
      <c r="AF112" s="2"/>
      <c r="AG112" s="126">
        <f t="shared" ref="AG112" si="46">SUM(AG113)</f>
        <v>4300000</v>
      </c>
    </row>
    <row r="113" spans="1:257" ht="20.100000000000001" customHeight="1">
      <c r="A113" s="61">
        <v>416100</v>
      </c>
      <c r="B113" s="29" t="s">
        <v>107</v>
      </c>
      <c r="C113" s="30">
        <v>4300000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109">
        <v>0</v>
      </c>
      <c r="J113" s="30">
        <v>0</v>
      </c>
      <c r="K113" s="30">
        <v>0</v>
      </c>
      <c r="L113" s="30">
        <v>4100000</v>
      </c>
      <c r="M113" s="30">
        <v>0</v>
      </c>
      <c r="N113" s="30">
        <v>200000</v>
      </c>
      <c r="O113" s="19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19"/>
      <c r="AC113" s="2"/>
      <c r="AD113" s="2"/>
      <c r="AE113" s="2"/>
      <c r="AF113" s="2"/>
      <c r="AG113" s="30">
        <v>4300000</v>
      </c>
    </row>
    <row r="114" spans="1:257" ht="20.100000000000001" hidden="1" customHeight="1">
      <c r="A114" s="33">
        <v>417000</v>
      </c>
      <c r="B114" s="29" t="s">
        <v>108</v>
      </c>
      <c r="C114" s="30">
        <f t="shared" ref="C114:N114" si="47">SUM(C115)</f>
        <v>0</v>
      </c>
      <c r="D114" s="30">
        <f t="shared" si="47"/>
        <v>0</v>
      </c>
      <c r="E114" s="30">
        <f t="shared" si="47"/>
        <v>0</v>
      </c>
      <c r="F114" s="30">
        <f t="shared" si="47"/>
        <v>0</v>
      </c>
      <c r="G114" s="30">
        <f t="shared" si="47"/>
        <v>0</v>
      </c>
      <c r="H114" s="109">
        <f t="shared" si="47"/>
        <v>0</v>
      </c>
      <c r="I114" s="109">
        <f t="shared" si="47"/>
        <v>0</v>
      </c>
      <c r="J114" s="109">
        <f t="shared" si="47"/>
        <v>0</v>
      </c>
      <c r="K114" s="109"/>
      <c r="L114" s="30">
        <f t="shared" si="47"/>
        <v>0</v>
      </c>
      <c r="M114" s="30">
        <f t="shared" si="47"/>
        <v>0</v>
      </c>
      <c r="N114" s="31">
        <f t="shared" si="47"/>
        <v>0</v>
      </c>
      <c r="O114" s="19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31">
        <f t="shared" ref="AG114" si="48">SUM(AG115)</f>
        <v>0</v>
      </c>
    </row>
    <row r="115" spans="1:257" ht="20.100000000000001" hidden="1" customHeight="1">
      <c r="A115" s="34">
        <v>417100</v>
      </c>
      <c r="B115" s="35" t="s">
        <v>109</v>
      </c>
      <c r="C115" s="36">
        <f>SUM(D115:N115)</f>
        <v>0</v>
      </c>
      <c r="D115" s="36"/>
      <c r="E115" s="36"/>
      <c r="F115" s="36"/>
      <c r="G115" s="36"/>
      <c r="H115" s="108"/>
      <c r="I115" s="108"/>
      <c r="J115" s="108"/>
      <c r="K115" s="108"/>
      <c r="L115" s="36"/>
      <c r="M115" s="36"/>
      <c r="N115" s="37"/>
      <c r="O115" s="19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37"/>
    </row>
    <row r="116" spans="1:257" ht="20.100000000000001" hidden="1" customHeight="1">
      <c r="A116" s="33">
        <v>418000</v>
      </c>
      <c r="B116" s="29" t="s">
        <v>110</v>
      </c>
      <c r="C116" s="30">
        <f t="shared" ref="C116:N116" si="49">SUM(C117)</f>
        <v>0</v>
      </c>
      <c r="D116" s="30">
        <f t="shared" si="49"/>
        <v>0</v>
      </c>
      <c r="E116" s="30">
        <f t="shared" si="49"/>
        <v>0</v>
      </c>
      <c r="F116" s="30">
        <f t="shared" si="49"/>
        <v>0</v>
      </c>
      <c r="G116" s="30">
        <f t="shared" si="49"/>
        <v>0</v>
      </c>
      <c r="H116" s="109">
        <f t="shared" si="49"/>
        <v>0</v>
      </c>
      <c r="I116" s="109">
        <f t="shared" si="49"/>
        <v>0</v>
      </c>
      <c r="J116" s="109">
        <f t="shared" si="49"/>
        <v>0</v>
      </c>
      <c r="K116" s="109"/>
      <c r="L116" s="30">
        <f t="shared" si="49"/>
        <v>0</v>
      </c>
      <c r="M116" s="30">
        <f t="shared" si="49"/>
        <v>0</v>
      </c>
      <c r="N116" s="31">
        <f t="shared" si="49"/>
        <v>0</v>
      </c>
      <c r="O116" s="19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31">
        <f t="shared" ref="AG116" si="50">SUM(AG117)</f>
        <v>0</v>
      </c>
    </row>
    <row r="117" spans="1:257" ht="20.100000000000001" hidden="1" customHeight="1">
      <c r="A117" s="34">
        <v>418100</v>
      </c>
      <c r="B117" s="35" t="s">
        <v>111</v>
      </c>
      <c r="C117" s="36">
        <f>SUM(D117:N117)</f>
        <v>0</v>
      </c>
      <c r="D117" s="36"/>
      <c r="E117" s="36"/>
      <c r="F117" s="36"/>
      <c r="G117" s="36"/>
      <c r="H117" s="108"/>
      <c r="I117" s="108"/>
      <c r="J117" s="108"/>
      <c r="K117" s="108"/>
      <c r="L117" s="36"/>
      <c r="M117" s="36"/>
      <c r="N117" s="37"/>
      <c r="O117" s="19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37"/>
    </row>
    <row r="118" spans="1:257" s="139" customFormat="1" ht="20.100000000000001" customHeight="1">
      <c r="A118" s="124">
        <v>421000</v>
      </c>
      <c r="B118" s="125" t="s">
        <v>278</v>
      </c>
      <c r="C118" s="126">
        <f t="shared" ref="C118:N118" si="51">SUM(C119+C120+C121+C122+C123)</f>
        <v>17020000</v>
      </c>
      <c r="D118" s="126">
        <f t="shared" si="51"/>
        <v>0</v>
      </c>
      <c r="E118" s="126">
        <f t="shared" si="51"/>
        <v>0</v>
      </c>
      <c r="F118" s="126">
        <f t="shared" si="51"/>
        <v>0</v>
      </c>
      <c r="G118" s="126">
        <f t="shared" si="51"/>
        <v>60000</v>
      </c>
      <c r="H118" s="126">
        <f t="shared" si="51"/>
        <v>16000000</v>
      </c>
      <c r="I118" s="194">
        <f t="shared" si="51"/>
        <v>0</v>
      </c>
      <c r="J118" s="126">
        <f t="shared" si="51"/>
        <v>0</v>
      </c>
      <c r="K118" s="126">
        <f t="shared" si="51"/>
        <v>16000000</v>
      </c>
      <c r="L118" s="126">
        <f t="shared" si="51"/>
        <v>0</v>
      </c>
      <c r="M118" s="126">
        <f t="shared" si="51"/>
        <v>0</v>
      </c>
      <c r="N118" s="126">
        <f t="shared" si="51"/>
        <v>960000</v>
      </c>
      <c r="O118" s="135"/>
      <c r="P118" s="136">
        <v>12</v>
      </c>
      <c r="Q118" s="136">
        <v>4000</v>
      </c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5"/>
      <c r="AC118" s="137"/>
      <c r="AD118" s="137"/>
      <c r="AE118" s="137"/>
      <c r="AF118" s="137"/>
      <c r="AG118" s="126">
        <f>SUM(AG119+AG120+AG121+AG122+AG123)</f>
        <v>17020000</v>
      </c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CO118" s="138"/>
      <c r="CP118" s="138"/>
      <c r="CQ118" s="138"/>
      <c r="CR118" s="138"/>
      <c r="CS118" s="138"/>
      <c r="CT118" s="138"/>
      <c r="CU118" s="138"/>
      <c r="CV118" s="138"/>
      <c r="CW118" s="138"/>
      <c r="CX118" s="138"/>
      <c r="CY118" s="138"/>
      <c r="CZ118" s="138"/>
      <c r="DA118" s="138"/>
      <c r="DB118" s="138"/>
      <c r="DC118" s="138"/>
      <c r="DD118" s="138"/>
      <c r="DE118" s="138"/>
      <c r="DF118" s="138"/>
      <c r="DG118" s="138"/>
      <c r="DH118" s="138"/>
      <c r="DI118" s="138"/>
      <c r="DJ118" s="138"/>
      <c r="DK118" s="138"/>
      <c r="DL118" s="138"/>
      <c r="DM118" s="138"/>
      <c r="DN118" s="138"/>
      <c r="DO118" s="138"/>
      <c r="DP118" s="138"/>
      <c r="DQ118" s="138"/>
      <c r="DR118" s="138"/>
      <c r="DS118" s="138"/>
      <c r="DT118" s="138"/>
      <c r="DU118" s="138"/>
      <c r="DV118" s="138"/>
      <c r="DW118" s="138"/>
      <c r="DX118" s="138"/>
      <c r="DY118" s="138"/>
      <c r="DZ118" s="138"/>
      <c r="EA118" s="138"/>
      <c r="EB118" s="138"/>
      <c r="EC118" s="138"/>
      <c r="ED118" s="138"/>
      <c r="EE118" s="138"/>
      <c r="EF118" s="138"/>
      <c r="EG118" s="138"/>
      <c r="EH118" s="138"/>
      <c r="EI118" s="138"/>
      <c r="EJ118" s="138"/>
      <c r="EK118" s="138"/>
      <c r="EL118" s="138"/>
      <c r="EM118" s="138"/>
      <c r="EN118" s="138"/>
      <c r="EO118" s="138"/>
      <c r="EP118" s="138"/>
      <c r="EQ118" s="138"/>
      <c r="ER118" s="138"/>
      <c r="ES118" s="138"/>
      <c r="ET118" s="138"/>
      <c r="EU118" s="138"/>
      <c r="EV118" s="138"/>
      <c r="EW118" s="138"/>
      <c r="EX118" s="138"/>
      <c r="EY118" s="138"/>
      <c r="EZ118" s="138"/>
      <c r="FA118" s="138"/>
      <c r="FB118" s="138"/>
      <c r="FC118" s="138"/>
      <c r="FD118" s="138"/>
      <c r="FE118" s="138"/>
      <c r="FF118" s="138"/>
      <c r="FG118" s="138"/>
      <c r="FH118" s="138"/>
      <c r="FI118" s="138"/>
      <c r="FJ118" s="138"/>
      <c r="FK118" s="138"/>
      <c r="FL118" s="138"/>
      <c r="FM118" s="138"/>
      <c r="FN118" s="138"/>
      <c r="FO118" s="138"/>
      <c r="FP118" s="138"/>
      <c r="FQ118" s="138"/>
      <c r="FR118" s="138"/>
      <c r="FS118" s="138"/>
      <c r="FT118" s="138"/>
      <c r="FU118" s="138"/>
      <c r="FV118" s="138"/>
      <c r="FW118" s="138"/>
      <c r="FX118" s="138"/>
      <c r="FY118" s="138"/>
      <c r="FZ118" s="138"/>
      <c r="GA118" s="138"/>
      <c r="GB118" s="138"/>
      <c r="GC118" s="138"/>
      <c r="GD118" s="138"/>
      <c r="GE118" s="138"/>
      <c r="GF118" s="138"/>
      <c r="GG118" s="138"/>
      <c r="GH118" s="138"/>
      <c r="GI118" s="138"/>
      <c r="GJ118" s="138"/>
      <c r="GK118" s="138"/>
      <c r="GL118" s="138"/>
      <c r="GM118" s="138"/>
      <c r="GN118" s="138"/>
      <c r="GO118" s="138"/>
      <c r="GP118" s="138"/>
      <c r="GQ118" s="138"/>
      <c r="GR118" s="138"/>
      <c r="GS118" s="138"/>
      <c r="GT118" s="138"/>
      <c r="GU118" s="138"/>
      <c r="GV118" s="138"/>
      <c r="GW118" s="138"/>
      <c r="GX118" s="138"/>
      <c r="GY118" s="138"/>
      <c r="GZ118" s="138"/>
      <c r="HA118" s="138"/>
      <c r="HB118" s="138"/>
      <c r="HC118" s="138"/>
      <c r="HD118" s="138"/>
      <c r="HE118" s="138"/>
      <c r="HF118" s="138"/>
      <c r="HG118" s="138"/>
      <c r="HH118" s="138"/>
      <c r="HI118" s="138"/>
      <c r="HJ118" s="138"/>
      <c r="HK118" s="138"/>
      <c r="HL118" s="138"/>
      <c r="HM118" s="138"/>
      <c r="HN118" s="138"/>
      <c r="HO118" s="138"/>
      <c r="HP118" s="138"/>
      <c r="HQ118" s="138"/>
      <c r="HR118" s="138"/>
      <c r="HS118" s="138"/>
      <c r="HT118" s="138"/>
      <c r="HU118" s="138"/>
      <c r="HV118" s="138"/>
      <c r="HW118" s="138"/>
      <c r="HX118" s="138"/>
      <c r="HY118" s="138"/>
      <c r="HZ118" s="138"/>
      <c r="IA118" s="138"/>
      <c r="IB118" s="138"/>
      <c r="IC118" s="138"/>
      <c r="ID118" s="138"/>
      <c r="IE118" s="138"/>
      <c r="IF118" s="138"/>
      <c r="IG118" s="138"/>
      <c r="IH118" s="138"/>
      <c r="II118" s="138"/>
      <c r="IJ118" s="138"/>
      <c r="IK118" s="138"/>
      <c r="IL118" s="138"/>
      <c r="IM118" s="138"/>
      <c r="IN118" s="138"/>
      <c r="IO118" s="138"/>
      <c r="IP118" s="138"/>
      <c r="IQ118" s="138"/>
      <c r="IR118" s="138"/>
      <c r="IS118" s="138"/>
      <c r="IT118" s="138"/>
      <c r="IU118" s="138"/>
      <c r="IV118" s="138"/>
      <c r="IW118" s="138"/>
    </row>
    <row r="119" spans="1:257" ht="33" customHeight="1">
      <c r="A119" s="61">
        <v>421100</v>
      </c>
      <c r="B119" s="29" t="s">
        <v>112</v>
      </c>
      <c r="C119" s="30">
        <v>560000</v>
      </c>
      <c r="D119" s="30">
        <v>0</v>
      </c>
      <c r="E119" s="30">
        <v>0</v>
      </c>
      <c r="F119" s="30">
        <v>0</v>
      </c>
      <c r="G119" s="30">
        <v>0</v>
      </c>
      <c r="H119" s="30">
        <v>500000</v>
      </c>
      <c r="I119" s="109">
        <v>0</v>
      </c>
      <c r="J119" s="30">
        <v>0</v>
      </c>
      <c r="K119" s="30">
        <v>500000</v>
      </c>
      <c r="L119" s="30">
        <v>0</v>
      </c>
      <c r="M119" s="30">
        <v>0</v>
      </c>
      <c r="N119" s="30">
        <v>60000</v>
      </c>
      <c r="O119" s="19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19"/>
      <c r="AC119" s="2"/>
      <c r="AD119" s="2"/>
      <c r="AE119" s="2"/>
      <c r="AF119" s="2"/>
      <c r="AG119" s="30">
        <v>560000</v>
      </c>
    </row>
    <row r="120" spans="1:257" ht="20.100000000000001" customHeight="1">
      <c r="A120" s="61">
        <v>421200</v>
      </c>
      <c r="B120" s="29" t="s">
        <v>113</v>
      </c>
      <c r="C120" s="30">
        <v>5700000</v>
      </c>
      <c r="D120" s="30">
        <v>0</v>
      </c>
      <c r="E120" s="30">
        <v>0</v>
      </c>
      <c r="F120" s="30">
        <v>0</v>
      </c>
      <c r="G120" s="30">
        <v>0</v>
      </c>
      <c r="H120" s="30">
        <v>5650000</v>
      </c>
      <c r="I120" s="109">
        <v>0</v>
      </c>
      <c r="J120" s="30">
        <v>0</v>
      </c>
      <c r="K120" s="30">
        <v>5650000</v>
      </c>
      <c r="L120" s="30">
        <v>0</v>
      </c>
      <c r="M120" s="30">
        <v>0</v>
      </c>
      <c r="N120" s="30">
        <v>50000</v>
      </c>
      <c r="O120" s="19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19"/>
      <c r="AC120" s="2"/>
      <c r="AD120" s="2"/>
      <c r="AE120" s="2"/>
      <c r="AF120" s="2"/>
      <c r="AG120" s="30">
        <v>5700000</v>
      </c>
    </row>
    <row r="121" spans="1:257" ht="20.100000000000001" customHeight="1">
      <c r="A121" s="61">
        <v>421300</v>
      </c>
      <c r="B121" s="29" t="s">
        <v>114</v>
      </c>
      <c r="C121" s="30">
        <v>2800000</v>
      </c>
      <c r="D121" s="30">
        <v>0</v>
      </c>
      <c r="E121" s="30">
        <v>0</v>
      </c>
      <c r="F121" s="30">
        <v>0</v>
      </c>
      <c r="G121" s="30">
        <v>0</v>
      </c>
      <c r="H121" s="30">
        <v>2800000</v>
      </c>
      <c r="I121" s="109">
        <v>0</v>
      </c>
      <c r="J121" s="30">
        <v>0</v>
      </c>
      <c r="K121" s="30">
        <v>2800000</v>
      </c>
      <c r="L121" s="30">
        <v>0</v>
      </c>
      <c r="M121" s="30">
        <v>0</v>
      </c>
      <c r="N121" s="30">
        <v>0</v>
      </c>
      <c r="O121" s="63"/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64">
        <v>0</v>
      </c>
      <c r="V121" s="64">
        <v>0</v>
      </c>
      <c r="W121" s="64">
        <v>0</v>
      </c>
      <c r="X121" s="64">
        <v>0</v>
      </c>
      <c r="Y121" s="64">
        <v>0</v>
      </c>
      <c r="Z121" s="65">
        <v>0</v>
      </c>
      <c r="AA121" s="66"/>
      <c r="AB121" s="19"/>
      <c r="AC121" s="2"/>
      <c r="AD121" s="2"/>
      <c r="AE121" s="2"/>
      <c r="AF121" s="2"/>
      <c r="AG121" s="30">
        <v>2800000</v>
      </c>
    </row>
    <row r="122" spans="1:257" ht="20.100000000000001" customHeight="1">
      <c r="A122" s="61">
        <v>421400</v>
      </c>
      <c r="B122" s="29" t="s">
        <v>115</v>
      </c>
      <c r="C122" s="30">
        <v>2300000</v>
      </c>
      <c r="D122" s="30">
        <v>0</v>
      </c>
      <c r="E122" s="30">
        <v>0</v>
      </c>
      <c r="F122" s="30">
        <v>0</v>
      </c>
      <c r="G122" s="30">
        <v>0</v>
      </c>
      <c r="H122" s="30">
        <v>2100000</v>
      </c>
      <c r="I122" s="109">
        <v>0</v>
      </c>
      <c r="J122" s="30">
        <v>0</v>
      </c>
      <c r="K122" s="30">
        <v>2100000</v>
      </c>
      <c r="L122" s="30">
        <v>0</v>
      </c>
      <c r="M122" s="30">
        <v>0</v>
      </c>
      <c r="N122" s="31">
        <v>200000</v>
      </c>
      <c r="O122" s="19"/>
      <c r="P122" s="3">
        <v>415587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19"/>
      <c r="AC122" s="2"/>
      <c r="AD122" s="2"/>
      <c r="AE122" s="2"/>
      <c r="AF122" s="2"/>
      <c r="AG122" s="31">
        <v>2300000</v>
      </c>
    </row>
    <row r="123" spans="1:257" ht="20.100000000000001" customHeight="1">
      <c r="A123" s="61">
        <v>421500</v>
      </c>
      <c r="B123" s="29" t="s">
        <v>116</v>
      </c>
      <c r="C123" s="30">
        <v>5660000</v>
      </c>
      <c r="D123" s="30">
        <v>0</v>
      </c>
      <c r="E123" s="30">
        <v>0</v>
      </c>
      <c r="F123" s="30">
        <v>0</v>
      </c>
      <c r="G123" s="30">
        <v>60000</v>
      </c>
      <c r="H123" s="30">
        <v>4950000</v>
      </c>
      <c r="I123" s="109">
        <v>0</v>
      </c>
      <c r="J123" s="30">
        <v>0</v>
      </c>
      <c r="K123" s="30">
        <v>4950000</v>
      </c>
      <c r="L123" s="30">
        <v>0</v>
      </c>
      <c r="M123" s="30">
        <v>0</v>
      </c>
      <c r="N123" s="30">
        <v>650000</v>
      </c>
      <c r="O123" s="19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19"/>
      <c r="AC123" s="2"/>
      <c r="AD123" s="2"/>
      <c r="AE123" s="2"/>
      <c r="AF123" s="2"/>
      <c r="AG123" s="30">
        <v>5660000</v>
      </c>
    </row>
    <row r="124" spans="1:257" ht="20.100000000000001" hidden="1" customHeight="1">
      <c r="A124" s="67">
        <v>421600</v>
      </c>
      <c r="B124" s="29" t="s">
        <v>117</v>
      </c>
      <c r="C124" s="30">
        <f t="shared" ref="C124" si="52">SUM(D124:N124)</f>
        <v>0</v>
      </c>
      <c r="D124" s="36"/>
      <c r="E124" s="36"/>
      <c r="F124" s="36"/>
      <c r="G124" s="36"/>
      <c r="H124" s="36"/>
      <c r="I124" s="108"/>
      <c r="J124" s="36"/>
      <c r="K124" s="36"/>
      <c r="L124" s="36"/>
      <c r="M124" s="36"/>
      <c r="N124" s="37"/>
      <c r="O124" s="19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37"/>
    </row>
    <row r="125" spans="1:257" ht="20.100000000000001" hidden="1" customHeight="1">
      <c r="A125" s="67">
        <v>421900</v>
      </c>
      <c r="B125" s="29" t="s">
        <v>118</v>
      </c>
      <c r="C125" s="30">
        <f t="shared" ref="C125:N125" si="53">SUM(C126)</f>
        <v>0</v>
      </c>
      <c r="D125" s="30">
        <f t="shared" si="53"/>
        <v>0</v>
      </c>
      <c r="E125" s="30">
        <f t="shared" si="53"/>
        <v>0</v>
      </c>
      <c r="F125" s="30">
        <f t="shared" si="53"/>
        <v>0</v>
      </c>
      <c r="G125" s="30">
        <f t="shared" si="53"/>
        <v>0</v>
      </c>
      <c r="H125" s="30">
        <f t="shared" si="53"/>
        <v>0</v>
      </c>
      <c r="I125" s="109">
        <f t="shared" si="53"/>
        <v>0</v>
      </c>
      <c r="J125" s="30">
        <f t="shared" si="53"/>
        <v>0</v>
      </c>
      <c r="K125" s="30"/>
      <c r="L125" s="30">
        <f t="shared" si="53"/>
        <v>0</v>
      </c>
      <c r="M125" s="30">
        <f t="shared" si="53"/>
        <v>0</v>
      </c>
      <c r="N125" s="31">
        <f t="shared" si="53"/>
        <v>0</v>
      </c>
      <c r="O125" s="19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31">
        <f t="shared" ref="AG125" si="54">SUM(AG126)</f>
        <v>0</v>
      </c>
    </row>
    <row r="126" spans="1:257" ht="20.100000000000001" hidden="1" customHeight="1">
      <c r="A126" s="34">
        <v>421919</v>
      </c>
      <c r="B126" s="35" t="s">
        <v>119</v>
      </c>
      <c r="C126" s="36">
        <f>SUM(D126:N126)</f>
        <v>0</v>
      </c>
      <c r="D126" s="36"/>
      <c r="E126" s="36"/>
      <c r="F126" s="36"/>
      <c r="G126" s="36"/>
      <c r="H126" s="36"/>
      <c r="I126" s="108"/>
      <c r="J126" s="36"/>
      <c r="K126" s="36"/>
      <c r="L126" s="36"/>
      <c r="M126" s="36"/>
      <c r="N126" s="37"/>
      <c r="O126" s="19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37"/>
    </row>
    <row r="127" spans="1:257" s="139" customFormat="1" ht="20.100000000000001" customHeight="1">
      <c r="A127" s="124">
        <v>422000</v>
      </c>
      <c r="B127" s="125" t="s">
        <v>277</v>
      </c>
      <c r="C127" s="126">
        <f>SUM(C128+C130+C131)</f>
        <v>160000</v>
      </c>
      <c r="D127" s="126">
        <f>SUM(D128+D130+D131)</f>
        <v>0</v>
      </c>
      <c r="E127" s="126">
        <f>SUM(E128+E130+E131)</f>
        <v>0</v>
      </c>
      <c r="F127" s="126">
        <f>SUM(F128+F130+F131)</f>
        <v>0</v>
      </c>
      <c r="G127" s="126">
        <f t="shared" ref="G127:AG127" si="55">SUM(G128+G130+G131)</f>
        <v>0</v>
      </c>
      <c r="H127" s="126">
        <f t="shared" si="55"/>
        <v>160000</v>
      </c>
      <c r="I127" s="126">
        <f t="shared" si="55"/>
        <v>0</v>
      </c>
      <c r="J127" s="126">
        <f t="shared" si="55"/>
        <v>0</v>
      </c>
      <c r="K127" s="126">
        <f t="shared" si="55"/>
        <v>160000</v>
      </c>
      <c r="L127" s="126">
        <f t="shared" si="55"/>
        <v>0</v>
      </c>
      <c r="M127" s="126">
        <f t="shared" si="55"/>
        <v>0</v>
      </c>
      <c r="N127" s="126">
        <f t="shared" si="55"/>
        <v>0</v>
      </c>
      <c r="O127" s="126">
        <f t="shared" si="55"/>
        <v>0</v>
      </c>
      <c r="P127" s="126">
        <f t="shared" si="55"/>
        <v>0</v>
      </c>
      <c r="Q127" s="126">
        <f t="shared" si="55"/>
        <v>0</v>
      </c>
      <c r="R127" s="126">
        <f t="shared" si="55"/>
        <v>0</v>
      </c>
      <c r="S127" s="126">
        <f t="shared" si="55"/>
        <v>0</v>
      </c>
      <c r="T127" s="126">
        <f t="shared" si="55"/>
        <v>0</v>
      </c>
      <c r="U127" s="126">
        <f t="shared" si="55"/>
        <v>0</v>
      </c>
      <c r="V127" s="126">
        <f t="shared" si="55"/>
        <v>0</v>
      </c>
      <c r="W127" s="126">
        <f t="shared" si="55"/>
        <v>0</v>
      </c>
      <c r="X127" s="126">
        <f t="shared" si="55"/>
        <v>0</v>
      </c>
      <c r="Y127" s="126">
        <f t="shared" si="55"/>
        <v>0</v>
      </c>
      <c r="Z127" s="126">
        <f t="shared" si="55"/>
        <v>0</v>
      </c>
      <c r="AA127" s="126">
        <f t="shared" si="55"/>
        <v>0</v>
      </c>
      <c r="AB127" s="126">
        <f t="shared" si="55"/>
        <v>0</v>
      </c>
      <c r="AC127" s="126">
        <f t="shared" si="55"/>
        <v>0</v>
      </c>
      <c r="AD127" s="126">
        <f t="shared" si="55"/>
        <v>0</v>
      </c>
      <c r="AE127" s="126">
        <f t="shared" si="55"/>
        <v>0</v>
      </c>
      <c r="AF127" s="126">
        <f t="shared" si="55"/>
        <v>0</v>
      </c>
      <c r="AG127" s="126">
        <f t="shared" si="55"/>
        <v>160000</v>
      </c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8"/>
      <c r="CH127" s="138"/>
      <c r="CI127" s="138"/>
      <c r="CJ127" s="138"/>
      <c r="CK127" s="138"/>
      <c r="CL127" s="138"/>
      <c r="CM127" s="138"/>
      <c r="CN127" s="138"/>
      <c r="CO127" s="138"/>
      <c r="CP127" s="138"/>
      <c r="CQ127" s="138"/>
      <c r="CR127" s="138"/>
      <c r="CS127" s="138"/>
      <c r="CT127" s="138"/>
      <c r="CU127" s="138"/>
      <c r="CV127" s="138"/>
      <c r="CW127" s="138"/>
      <c r="CX127" s="138"/>
      <c r="CY127" s="138"/>
      <c r="CZ127" s="138"/>
      <c r="DA127" s="138"/>
      <c r="DB127" s="138"/>
      <c r="DC127" s="138"/>
      <c r="DD127" s="138"/>
      <c r="DE127" s="138"/>
      <c r="DF127" s="138"/>
      <c r="DG127" s="138"/>
      <c r="DH127" s="138"/>
      <c r="DI127" s="138"/>
      <c r="DJ127" s="138"/>
      <c r="DK127" s="138"/>
      <c r="DL127" s="138"/>
      <c r="DM127" s="138"/>
      <c r="DN127" s="138"/>
      <c r="DO127" s="138"/>
      <c r="DP127" s="138"/>
      <c r="DQ127" s="138"/>
      <c r="DR127" s="138"/>
      <c r="DS127" s="138"/>
      <c r="DT127" s="138"/>
      <c r="DU127" s="138"/>
      <c r="DV127" s="138"/>
      <c r="DW127" s="138"/>
      <c r="DX127" s="138"/>
      <c r="DY127" s="138"/>
      <c r="DZ127" s="138"/>
      <c r="EA127" s="138"/>
      <c r="EB127" s="138"/>
      <c r="EC127" s="138"/>
      <c r="ED127" s="138"/>
      <c r="EE127" s="138"/>
      <c r="EF127" s="138"/>
      <c r="EG127" s="138"/>
      <c r="EH127" s="138"/>
      <c r="EI127" s="138"/>
      <c r="EJ127" s="138"/>
      <c r="EK127" s="138"/>
      <c r="EL127" s="138"/>
      <c r="EM127" s="138"/>
      <c r="EN127" s="138"/>
      <c r="EO127" s="138"/>
      <c r="EP127" s="138"/>
      <c r="EQ127" s="138"/>
      <c r="ER127" s="138"/>
      <c r="ES127" s="138"/>
      <c r="ET127" s="138"/>
      <c r="EU127" s="138"/>
      <c r="EV127" s="138"/>
      <c r="EW127" s="138"/>
      <c r="EX127" s="138"/>
      <c r="EY127" s="138"/>
      <c r="EZ127" s="138"/>
      <c r="FA127" s="138"/>
      <c r="FB127" s="138"/>
      <c r="FC127" s="138"/>
      <c r="FD127" s="138"/>
      <c r="FE127" s="138"/>
      <c r="FF127" s="138"/>
      <c r="FG127" s="138"/>
      <c r="FH127" s="138"/>
      <c r="FI127" s="138"/>
      <c r="FJ127" s="138"/>
      <c r="FK127" s="138"/>
      <c r="FL127" s="138"/>
      <c r="FM127" s="138"/>
      <c r="FN127" s="138"/>
      <c r="FO127" s="138"/>
      <c r="FP127" s="138"/>
      <c r="FQ127" s="138"/>
      <c r="FR127" s="138"/>
      <c r="FS127" s="138"/>
      <c r="FT127" s="138"/>
      <c r="FU127" s="138"/>
      <c r="FV127" s="138"/>
      <c r="FW127" s="138"/>
      <c r="FX127" s="138"/>
      <c r="FY127" s="138"/>
      <c r="FZ127" s="138"/>
      <c r="GA127" s="138"/>
      <c r="GB127" s="138"/>
      <c r="GC127" s="138"/>
      <c r="GD127" s="138"/>
      <c r="GE127" s="138"/>
      <c r="GF127" s="138"/>
      <c r="GG127" s="138"/>
      <c r="GH127" s="138"/>
      <c r="GI127" s="138"/>
      <c r="GJ127" s="138"/>
      <c r="GK127" s="138"/>
      <c r="GL127" s="138"/>
      <c r="GM127" s="138"/>
      <c r="GN127" s="138"/>
      <c r="GO127" s="138"/>
      <c r="GP127" s="138"/>
      <c r="GQ127" s="138"/>
      <c r="GR127" s="138"/>
      <c r="GS127" s="138"/>
      <c r="GT127" s="138"/>
      <c r="GU127" s="138"/>
      <c r="GV127" s="138"/>
      <c r="GW127" s="138"/>
      <c r="GX127" s="138"/>
      <c r="GY127" s="138"/>
      <c r="GZ127" s="138"/>
      <c r="HA127" s="138"/>
      <c r="HB127" s="138"/>
      <c r="HC127" s="138"/>
      <c r="HD127" s="138"/>
      <c r="HE127" s="138"/>
      <c r="HF127" s="138"/>
      <c r="HG127" s="138"/>
      <c r="HH127" s="138"/>
      <c r="HI127" s="138"/>
      <c r="HJ127" s="138"/>
      <c r="HK127" s="138"/>
      <c r="HL127" s="138"/>
      <c r="HM127" s="138"/>
      <c r="HN127" s="138"/>
      <c r="HO127" s="138"/>
      <c r="HP127" s="138"/>
      <c r="HQ127" s="138"/>
      <c r="HR127" s="138"/>
      <c r="HS127" s="138"/>
      <c r="HT127" s="138"/>
      <c r="HU127" s="138"/>
      <c r="HV127" s="138"/>
      <c r="HW127" s="138"/>
      <c r="HX127" s="138"/>
      <c r="HY127" s="138"/>
      <c r="HZ127" s="138"/>
      <c r="IA127" s="138"/>
      <c r="IB127" s="138"/>
      <c r="IC127" s="138"/>
      <c r="ID127" s="138"/>
      <c r="IE127" s="138"/>
      <c r="IF127" s="138"/>
      <c r="IG127" s="138"/>
      <c r="IH127" s="138"/>
      <c r="II127" s="138"/>
      <c r="IJ127" s="138"/>
      <c r="IK127" s="138"/>
      <c r="IL127" s="138"/>
      <c r="IM127" s="138"/>
      <c r="IN127" s="138"/>
      <c r="IO127" s="138"/>
      <c r="IP127" s="138"/>
      <c r="IQ127" s="138"/>
      <c r="IR127" s="138"/>
      <c r="IS127" s="138"/>
      <c r="IT127" s="138"/>
      <c r="IU127" s="138"/>
      <c r="IV127" s="138"/>
      <c r="IW127" s="138"/>
    </row>
    <row r="128" spans="1:257" ht="20.100000000000001" customHeight="1">
      <c r="A128" s="61">
        <v>422100</v>
      </c>
      <c r="B128" s="29" t="s">
        <v>120</v>
      </c>
      <c r="C128" s="30">
        <v>120000</v>
      </c>
      <c r="D128" s="30">
        <v>0</v>
      </c>
      <c r="E128" s="30">
        <v>0</v>
      </c>
      <c r="F128" s="30">
        <v>0</v>
      </c>
      <c r="G128" s="30">
        <v>0</v>
      </c>
      <c r="H128" s="30">
        <v>120000</v>
      </c>
      <c r="I128" s="109">
        <v>0</v>
      </c>
      <c r="J128" s="30">
        <v>0</v>
      </c>
      <c r="K128" s="30">
        <v>120000</v>
      </c>
      <c r="L128" s="30">
        <v>0</v>
      </c>
      <c r="M128" s="30">
        <v>0</v>
      </c>
      <c r="N128" s="31">
        <v>0</v>
      </c>
      <c r="O128" s="68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2"/>
      <c r="AB128" s="19"/>
      <c r="AC128" s="2"/>
      <c r="AD128" s="2"/>
      <c r="AE128" s="69"/>
      <c r="AF128" s="69"/>
      <c r="AG128" s="31">
        <v>120000</v>
      </c>
    </row>
    <row r="129" spans="1:257" ht="20.100000000000001" hidden="1" customHeight="1">
      <c r="A129" s="34">
        <v>422199</v>
      </c>
      <c r="B129" s="35" t="s">
        <v>121</v>
      </c>
      <c r="C129" s="36">
        <f>SUM(D129:N129)</f>
        <v>0</v>
      </c>
      <c r="D129" s="36"/>
      <c r="E129" s="36"/>
      <c r="F129" s="36"/>
      <c r="G129" s="36"/>
      <c r="H129" s="36"/>
      <c r="I129" s="108"/>
      <c r="J129" s="36"/>
      <c r="K129" s="36"/>
      <c r="L129" s="36"/>
      <c r="M129" s="36"/>
      <c r="N129" s="37"/>
      <c r="O129" s="71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2"/>
      <c r="AB129" s="2"/>
      <c r="AC129" s="2"/>
      <c r="AD129" s="2"/>
      <c r="AE129" s="72"/>
      <c r="AF129" s="72"/>
      <c r="AG129" s="37"/>
    </row>
    <row r="130" spans="1:257" ht="20.100000000000001" customHeight="1">
      <c r="A130" s="61">
        <v>422200</v>
      </c>
      <c r="B130" s="29" t="s">
        <v>122</v>
      </c>
      <c r="C130" s="30">
        <v>0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109">
        <v>0</v>
      </c>
      <c r="J130" s="30">
        <v>0</v>
      </c>
      <c r="K130" s="30">
        <v>0</v>
      </c>
      <c r="L130" s="30">
        <v>0</v>
      </c>
      <c r="M130" s="30">
        <v>0</v>
      </c>
      <c r="N130" s="31">
        <v>0</v>
      </c>
      <c r="O130" s="19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19"/>
      <c r="AC130" s="2"/>
      <c r="AD130" s="2"/>
      <c r="AE130" s="72"/>
      <c r="AF130" s="72"/>
      <c r="AG130" s="31">
        <v>0</v>
      </c>
    </row>
    <row r="131" spans="1:257" ht="20.100000000000001" customHeight="1">
      <c r="A131" s="61">
        <v>422300</v>
      </c>
      <c r="B131" s="29" t="s">
        <v>123</v>
      </c>
      <c r="C131" s="30">
        <v>40000</v>
      </c>
      <c r="D131" s="30">
        <v>0</v>
      </c>
      <c r="E131" s="30">
        <v>0</v>
      </c>
      <c r="F131" s="30">
        <v>0</v>
      </c>
      <c r="G131" s="30">
        <v>0</v>
      </c>
      <c r="H131" s="30">
        <v>40000</v>
      </c>
      <c r="I131" s="109">
        <v>0</v>
      </c>
      <c r="J131" s="30">
        <v>0</v>
      </c>
      <c r="K131" s="30">
        <v>40000</v>
      </c>
      <c r="L131" s="30">
        <v>0</v>
      </c>
      <c r="M131" s="30">
        <v>0</v>
      </c>
      <c r="N131" s="31">
        <v>0</v>
      </c>
      <c r="O131" s="19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19"/>
      <c r="AC131" s="2"/>
      <c r="AD131" s="2"/>
      <c r="AE131" s="2"/>
      <c r="AF131" s="2"/>
      <c r="AG131" s="31">
        <v>40000</v>
      </c>
    </row>
    <row r="132" spans="1:257" ht="20.100000000000001" hidden="1" customHeight="1">
      <c r="A132" s="61">
        <v>422900</v>
      </c>
      <c r="B132" s="29" t="s">
        <v>124</v>
      </c>
      <c r="C132" s="30">
        <f t="shared" ref="C132:N132" si="56">SUM(C133)</f>
        <v>0</v>
      </c>
      <c r="D132" s="30">
        <f t="shared" si="56"/>
        <v>0</v>
      </c>
      <c r="E132" s="30">
        <f t="shared" si="56"/>
        <v>0</v>
      </c>
      <c r="F132" s="30">
        <f t="shared" si="56"/>
        <v>0</v>
      </c>
      <c r="G132" s="30">
        <f t="shared" si="56"/>
        <v>0</v>
      </c>
      <c r="H132" s="30">
        <f t="shared" si="56"/>
        <v>0</v>
      </c>
      <c r="I132" s="109">
        <f t="shared" si="56"/>
        <v>0</v>
      </c>
      <c r="J132" s="30">
        <f t="shared" si="56"/>
        <v>0</v>
      </c>
      <c r="K132" s="30"/>
      <c r="L132" s="30">
        <f t="shared" si="56"/>
        <v>0</v>
      </c>
      <c r="M132" s="30">
        <f t="shared" si="56"/>
        <v>0</v>
      </c>
      <c r="N132" s="31">
        <f t="shared" si="56"/>
        <v>0</v>
      </c>
      <c r="O132" s="19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31">
        <f t="shared" ref="AG132" si="57">SUM(AG133)</f>
        <v>0</v>
      </c>
    </row>
    <row r="133" spans="1:257" ht="20.100000000000001" hidden="1" customHeight="1">
      <c r="A133" s="34">
        <v>422911</v>
      </c>
      <c r="B133" s="35" t="s">
        <v>125</v>
      </c>
      <c r="C133" s="36">
        <f>SUM(D133:N133)</f>
        <v>0</v>
      </c>
      <c r="D133" s="36"/>
      <c r="E133" s="36"/>
      <c r="F133" s="36"/>
      <c r="G133" s="36"/>
      <c r="H133" s="36">
        <v>0</v>
      </c>
      <c r="I133" s="108">
        <v>0</v>
      </c>
      <c r="J133" s="36">
        <v>0</v>
      </c>
      <c r="K133" s="36"/>
      <c r="L133" s="36"/>
      <c r="M133" s="36"/>
      <c r="N133" s="37"/>
      <c r="O133" s="19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37"/>
    </row>
    <row r="134" spans="1:257" s="139" customFormat="1" ht="19.5" customHeight="1">
      <c r="A134" s="124">
        <v>423000</v>
      </c>
      <c r="B134" s="125" t="s">
        <v>276</v>
      </c>
      <c r="C134" s="126">
        <f t="shared" ref="C134:N134" si="58">SUM(C136+C137+C138+C139+C140+C141+C144)</f>
        <v>16722084.83</v>
      </c>
      <c r="D134" s="126">
        <f t="shared" si="58"/>
        <v>0</v>
      </c>
      <c r="E134" s="126">
        <f t="shared" si="58"/>
        <v>0</v>
      </c>
      <c r="F134" s="126">
        <f t="shared" si="58"/>
        <v>400000</v>
      </c>
      <c r="G134" s="126">
        <f t="shared" si="58"/>
        <v>6700000</v>
      </c>
      <c r="H134" s="126">
        <f t="shared" si="58"/>
        <v>8652084.8300000001</v>
      </c>
      <c r="I134" s="194">
        <f t="shared" si="58"/>
        <v>500000</v>
      </c>
      <c r="J134" s="126">
        <f t="shared" si="58"/>
        <v>0</v>
      </c>
      <c r="K134" s="126">
        <f t="shared" si="58"/>
        <v>9152084.8300000001</v>
      </c>
      <c r="L134" s="126">
        <f t="shared" si="58"/>
        <v>0</v>
      </c>
      <c r="M134" s="126">
        <f t="shared" si="58"/>
        <v>0</v>
      </c>
      <c r="N134" s="126">
        <f t="shared" si="58"/>
        <v>970000</v>
      </c>
      <c r="O134" s="135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5"/>
      <c r="AC134" s="137"/>
      <c r="AD134" s="137"/>
      <c r="AE134" s="137"/>
      <c r="AF134" s="137"/>
      <c r="AG134" s="126">
        <f>SUM(AG136+AG137+AG138+AG139+AG140+AG141+AG144)</f>
        <v>17222084.829999998</v>
      </c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  <c r="CO134" s="138"/>
      <c r="CP134" s="138"/>
      <c r="CQ134" s="138"/>
      <c r="CR134" s="138"/>
      <c r="CS134" s="138"/>
      <c r="CT134" s="138"/>
      <c r="CU134" s="138"/>
      <c r="CV134" s="138"/>
      <c r="CW134" s="138"/>
      <c r="CX134" s="138"/>
      <c r="CY134" s="138"/>
      <c r="CZ134" s="138"/>
      <c r="DA134" s="138"/>
      <c r="DB134" s="138"/>
      <c r="DC134" s="138"/>
      <c r="DD134" s="138"/>
      <c r="DE134" s="138"/>
      <c r="DF134" s="138"/>
      <c r="DG134" s="138"/>
      <c r="DH134" s="138"/>
      <c r="DI134" s="138"/>
      <c r="DJ134" s="138"/>
      <c r="DK134" s="138"/>
      <c r="DL134" s="138"/>
      <c r="DM134" s="138"/>
      <c r="DN134" s="138"/>
      <c r="DO134" s="138"/>
      <c r="DP134" s="138"/>
      <c r="DQ134" s="138"/>
      <c r="DR134" s="138"/>
      <c r="DS134" s="138"/>
      <c r="DT134" s="138"/>
      <c r="DU134" s="138"/>
      <c r="DV134" s="138"/>
      <c r="DW134" s="138"/>
      <c r="DX134" s="138"/>
      <c r="DY134" s="138"/>
      <c r="DZ134" s="138"/>
      <c r="EA134" s="138"/>
      <c r="EB134" s="138"/>
      <c r="EC134" s="138"/>
      <c r="ED134" s="138"/>
      <c r="EE134" s="138"/>
      <c r="EF134" s="138"/>
      <c r="EG134" s="138"/>
      <c r="EH134" s="138"/>
      <c r="EI134" s="138"/>
      <c r="EJ134" s="138"/>
      <c r="EK134" s="138"/>
      <c r="EL134" s="138"/>
      <c r="EM134" s="138"/>
      <c r="EN134" s="138"/>
      <c r="EO134" s="138"/>
      <c r="EP134" s="138"/>
      <c r="EQ134" s="138"/>
      <c r="ER134" s="138"/>
      <c r="ES134" s="138"/>
      <c r="ET134" s="138"/>
      <c r="EU134" s="138"/>
      <c r="EV134" s="138"/>
      <c r="EW134" s="138"/>
      <c r="EX134" s="138"/>
      <c r="EY134" s="138"/>
      <c r="EZ134" s="138"/>
      <c r="FA134" s="138"/>
      <c r="FB134" s="138"/>
      <c r="FC134" s="138"/>
      <c r="FD134" s="138"/>
      <c r="FE134" s="138"/>
      <c r="FF134" s="138"/>
      <c r="FG134" s="138"/>
      <c r="FH134" s="138"/>
      <c r="FI134" s="138"/>
      <c r="FJ134" s="138"/>
      <c r="FK134" s="138"/>
      <c r="FL134" s="138"/>
      <c r="FM134" s="138"/>
      <c r="FN134" s="138"/>
      <c r="FO134" s="138"/>
      <c r="FP134" s="138"/>
      <c r="FQ134" s="138"/>
      <c r="FR134" s="138"/>
      <c r="FS134" s="138"/>
      <c r="FT134" s="138"/>
      <c r="FU134" s="138"/>
      <c r="FV134" s="138"/>
      <c r="FW134" s="138"/>
      <c r="FX134" s="138"/>
      <c r="FY134" s="138"/>
      <c r="FZ134" s="138"/>
      <c r="GA134" s="138"/>
      <c r="GB134" s="138"/>
      <c r="GC134" s="138"/>
      <c r="GD134" s="138"/>
      <c r="GE134" s="138"/>
      <c r="GF134" s="138"/>
      <c r="GG134" s="138"/>
      <c r="GH134" s="138"/>
      <c r="GI134" s="138"/>
      <c r="GJ134" s="138"/>
      <c r="GK134" s="138"/>
      <c r="GL134" s="138"/>
      <c r="GM134" s="138"/>
      <c r="GN134" s="138"/>
      <c r="GO134" s="138"/>
      <c r="GP134" s="138"/>
      <c r="GQ134" s="138"/>
      <c r="GR134" s="138"/>
      <c r="GS134" s="138"/>
      <c r="GT134" s="138"/>
      <c r="GU134" s="138"/>
      <c r="GV134" s="138"/>
      <c r="GW134" s="138"/>
      <c r="GX134" s="138"/>
      <c r="GY134" s="138"/>
      <c r="GZ134" s="138"/>
      <c r="HA134" s="138"/>
      <c r="HB134" s="138"/>
      <c r="HC134" s="138"/>
      <c r="HD134" s="138"/>
      <c r="HE134" s="138"/>
      <c r="HF134" s="138"/>
      <c r="HG134" s="138"/>
      <c r="HH134" s="138"/>
      <c r="HI134" s="138"/>
      <c r="HJ134" s="138"/>
      <c r="HK134" s="138"/>
      <c r="HL134" s="138"/>
      <c r="HM134" s="138"/>
      <c r="HN134" s="138"/>
      <c r="HO134" s="138"/>
      <c r="HP134" s="138"/>
      <c r="HQ134" s="138"/>
      <c r="HR134" s="138"/>
      <c r="HS134" s="138"/>
      <c r="HT134" s="138"/>
      <c r="HU134" s="138"/>
      <c r="HV134" s="138"/>
      <c r="HW134" s="138"/>
      <c r="HX134" s="138"/>
      <c r="HY134" s="138"/>
      <c r="HZ134" s="138"/>
      <c r="IA134" s="138"/>
      <c r="IB134" s="138"/>
      <c r="IC134" s="138"/>
      <c r="ID134" s="138"/>
      <c r="IE134" s="138"/>
      <c r="IF134" s="138"/>
      <c r="IG134" s="138"/>
      <c r="IH134" s="138"/>
      <c r="II134" s="138"/>
      <c r="IJ134" s="138"/>
      <c r="IK134" s="138"/>
      <c r="IL134" s="138"/>
      <c r="IM134" s="138"/>
      <c r="IN134" s="138"/>
      <c r="IO134" s="138"/>
      <c r="IP134" s="138"/>
      <c r="IQ134" s="138"/>
      <c r="IR134" s="138"/>
      <c r="IS134" s="138"/>
      <c r="IT134" s="138"/>
      <c r="IU134" s="138"/>
      <c r="IV134" s="138"/>
      <c r="IW134" s="138"/>
    </row>
    <row r="135" spans="1:257" ht="15" hidden="1" customHeight="1">
      <c r="A135" s="61">
        <v>423100</v>
      </c>
      <c r="B135" s="35" t="s">
        <v>126</v>
      </c>
      <c r="C135" s="36">
        <f>SUM(D135:N135)</f>
        <v>0</v>
      </c>
      <c r="D135" s="36">
        <f>SUM(E135:N135)</f>
        <v>0</v>
      </c>
      <c r="E135" s="36">
        <f>SUM(F135:N135)</f>
        <v>0</v>
      </c>
      <c r="F135" s="36">
        <f>SUM(H135:N135)</f>
        <v>0</v>
      </c>
      <c r="G135" s="36"/>
      <c r="H135" s="36">
        <f>SUM(M135:N135)</f>
        <v>0</v>
      </c>
      <c r="I135" s="108">
        <f t="shared" ref="I135:J135" si="59">SUM(N135:O135)</f>
        <v>0</v>
      </c>
      <c r="J135" s="36">
        <f t="shared" si="59"/>
        <v>0</v>
      </c>
      <c r="K135" s="36"/>
      <c r="L135" s="36"/>
      <c r="M135" s="36">
        <f>SUM(N135:N135)</f>
        <v>0</v>
      </c>
      <c r="N135" s="37">
        <f>SUM(O135:O135)</f>
        <v>0</v>
      </c>
      <c r="O135" s="19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37">
        <f>SUM(AH135:AH135)</f>
        <v>0</v>
      </c>
    </row>
    <row r="136" spans="1:257" ht="20.100000000000001" customHeight="1">
      <c r="A136" s="61">
        <v>423200</v>
      </c>
      <c r="B136" s="29" t="s">
        <v>127</v>
      </c>
      <c r="C136" s="30">
        <v>5352084.83</v>
      </c>
      <c r="D136" s="30">
        <v>0</v>
      </c>
      <c r="E136" s="30">
        <v>0</v>
      </c>
      <c r="F136" s="30">
        <v>0</v>
      </c>
      <c r="G136" s="30">
        <v>0</v>
      </c>
      <c r="H136" s="30">
        <v>5352084.83</v>
      </c>
      <c r="I136" s="109">
        <v>0</v>
      </c>
      <c r="J136" s="30">
        <v>0</v>
      </c>
      <c r="K136" s="30">
        <v>5352084.83</v>
      </c>
      <c r="L136" s="30">
        <v>0</v>
      </c>
      <c r="M136" s="30">
        <v>0</v>
      </c>
      <c r="N136" s="30">
        <v>0</v>
      </c>
      <c r="O136" s="19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19"/>
      <c r="AC136" s="2"/>
      <c r="AD136" s="2"/>
      <c r="AE136" s="2"/>
      <c r="AF136" s="2"/>
      <c r="AG136" s="30">
        <v>5352084.83</v>
      </c>
    </row>
    <row r="137" spans="1:257" ht="20.100000000000001" customHeight="1">
      <c r="A137" s="61">
        <v>423300</v>
      </c>
      <c r="B137" s="29" t="s">
        <v>128</v>
      </c>
      <c r="C137" s="30">
        <v>1970000</v>
      </c>
      <c r="D137" s="30">
        <v>0</v>
      </c>
      <c r="E137" s="30">
        <v>0</v>
      </c>
      <c r="F137" s="30">
        <v>0</v>
      </c>
      <c r="G137" s="30">
        <v>0</v>
      </c>
      <c r="H137" s="30">
        <v>1950000</v>
      </c>
      <c r="I137" s="109">
        <v>500000</v>
      </c>
      <c r="J137" s="30">
        <v>0</v>
      </c>
      <c r="K137" s="30">
        <v>2450000</v>
      </c>
      <c r="L137" s="30">
        <v>0</v>
      </c>
      <c r="M137" s="30">
        <v>0</v>
      </c>
      <c r="N137" s="30">
        <v>20000</v>
      </c>
      <c r="O137" s="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4"/>
      <c r="AC137" s="2"/>
      <c r="AD137" s="2"/>
      <c r="AE137" s="2"/>
      <c r="AF137" s="2"/>
      <c r="AG137" s="30">
        <v>2470000</v>
      </c>
    </row>
    <row r="138" spans="1:257" ht="20.100000000000001" customHeight="1">
      <c r="A138" s="61">
        <v>423400</v>
      </c>
      <c r="B138" s="29" t="s">
        <v>129</v>
      </c>
      <c r="C138" s="30">
        <v>250000</v>
      </c>
      <c r="D138" s="30">
        <v>0</v>
      </c>
      <c r="E138" s="30">
        <v>0</v>
      </c>
      <c r="F138" s="30">
        <v>200000</v>
      </c>
      <c r="G138" s="30">
        <v>0</v>
      </c>
      <c r="H138" s="30">
        <v>50000</v>
      </c>
      <c r="I138" s="109">
        <v>0</v>
      </c>
      <c r="J138" s="30">
        <v>0</v>
      </c>
      <c r="K138" s="30">
        <v>50000</v>
      </c>
      <c r="L138" s="30">
        <v>0</v>
      </c>
      <c r="M138" s="30">
        <v>0</v>
      </c>
      <c r="N138" s="30">
        <v>0</v>
      </c>
      <c r="O138" s="70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0"/>
      <c r="AB138" s="19"/>
      <c r="AC138" s="2"/>
      <c r="AD138" s="12"/>
      <c r="AE138" s="11"/>
      <c r="AF138" s="11"/>
      <c r="AG138" s="30">
        <v>250000</v>
      </c>
    </row>
    <row r="139" spans="1:257" ht="20.100000000000001" customHeight="1">
      <c r="A139" s="61">
        <v>423500</v>
      </c>
      <c r="B139" s="29" t="s">
        <v>130</v>
      </c>
      <c r="C139" s="30">
        <v>1600000</v>
      </c>
      <c r="D139" s="30">
        <v>0</v>
      </c>
      <c r="E139" s="30">
        <v>0</v>
      </c>
      <c r="F139" s="30">
        <v>150000</v>
      </c>
      <c r="G139" s="30">
        <v>0</v>
      </c>
      <c r="H139" s="30">
        <v>900000</v>
      </c>
      <c r="I139" s="109">
        <v>0</v>
      </c>
      <c r="J139" s="30">
        <v>0</v>
      </c>
      <c r="K139" s="36">
        <v>900000</v>
      </c>
      <c r="L139" s="30">
        <v>0</v>
      </c>
      <c r="M139" s="30">
        <v>0</v>
      </c>
      <c r="N139" s="30">
        <v>550000</v>
      </c>
      <c r="O139" s="70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0"/>
      <c r="AB139" s="19"/>
      <c r="AC139" s="2"/>
      <c r="AD139" s="12"/>
      <c r="AE139" s="11"/>
      <c r="AF139" s="11"/>
      <c r="AG139" s="30">
        <v>1600000</v>
      </c>
    </row>
    <row r="140" spans="1:257" ht="20.100000000000001" customHeight="1">
      <c r="A140" s="61">
        <v>423600</v>
      </c>
      <c r="B140" s="29" t="s">
        <v>131</v>
      </c>
      <c r="C140" s="30">
        <v>400000</v>
      </c>
      <c r="D140" s="30">
        <v>0</v>
      </c>
      <c r="E140" s="30">
        <v>0</v>
      </c>
      <c r="F140" s="30">
        <v>0</v>
      </c>
      <c r="G140" s="30">
        <v>0</v>
      </c>
      <c r="H140" s="30">
        <v>400000</v>
      </c>
      <c r="I140" s="109">
        <v>0</v>
      </c>
      <c r="J140" s="30">
        <v>0</v>
      </c>
      <c r="K140" s="30">
        <v>400000</v>
      </c>
      <c r="L140" s="30">
        <v>0</v>
      </c>
      <c r="M140" s="30">
        <v>0</v>
      </c>
      <c r="N140" s="31">
        <v>0</v>
      </c>
      <c r="O140" s="19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19"/>
      <c r="AC140" s="2"/>
      <c r="AD140" s="2"/>
      <c r="AE140" s="2"/>
      <c r="AF140" s="2"/>
      <c r="AG140" s="31">
        <v>400000</v>
      </c>
    </row>
    <row r="141" spans="1:257" ht="20.100000000000001" customHeight="1">
      <c r="A141" s="61">
        <v>423700</v>
      </c>
      <c r="B141" s="29" t="s">
        <v>132</v>
      </c>
      <c r="C141" s="30">
        <v>450000</v>
      </c>
      <c r="D141" s="30">
        <v>0</v>
      </c>
      <c r="E141" s="30">
        <v>0</v>
      </c>
      <c r="F141" s="30">
        <v>50000</v>
      </c>
      <c r="G141" s="30">
        <v>0</v>
      </c>
      <c r="H141" s="30">
        <v>0</v>
      </c>
      <c r="I141" s="109">
        <v>0</v>
      </c>
      <c r="J141" s="30">
        <v>0</v>
      </c>
      <c r="K141" s="36">
        <v>0</v>
      </c>
      <c r="L141" s="30">
        <v>0</v>
      </c>
      <c r="M141" s="30">
        <v>0</v>
      </c>
      <c r="N141" s="30">
        <v>400000</v>
      </c>
      <c r="O141" s="19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75"/>
      <c r="AA141" s="19"/>
      <c r="AB141" s="19"/>
      <c r="AC141" s="2"/>
      <c r="AD141" s="2"/>
      <c r="AE141" s="2"/>
      <c r="AF141" s="2"/>
      <c r="AG141" s="30">
        <v>450000</v>
      </c>
    </row>
    <row r="142" spans="1:257" ht="20.100000000000001" hidden="1" customHeight="1">
      <c r="A142" s="34">
        <v>423712</v>
      </c>
      <c r="B142" s="35" t="s">
        <v>133</v>
      </c>
      <c r="C142" s="36">
        <f>SUM(D142:N142)</f>
        <v>0</v>
      </c>
      <c r="D142" s="36"/>
      <c r="E142" s="36"/>
      <c r="F142" s="36"/>
      <c r="G142" s="36"/>
      <c r="H142" s="36"/>
      <c r="I142" s="108"/>
      <c r="J142" s="36"/>
      <c r="K142" s="36">
        <f t="shared" ref="K142:K143" si="60">SUM(H142+I142-J142)</f>
        <v>0</v>
      </c>
      <c r="L142" s="36"/>
      <c r="M142" s="36"/>
      <c r="N142" s="37">
        <v>0</v>
      </c>
      <c r="O142" s="19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75"/>
      <c r="AA142" s="19"/>
      <c r="AB142" s="2"/>
      <c r="AC142" s="2"/>
      <c r="AD142" s="2"/>
      <c r="AE142" s="2"/>
      <c r="AF142" s="2"/>
      <c r="AG142" s="37">
        <v>0</v>
      </c>
    </row>
    <row r="143" spans="1:257" ht="15.75" hidden="1" customHeight="1">
      <c r="A143" s="38" t="s">
        <v>13</v>
      </c>
      <c r="B143" s="62" t="s">
        <v>27</v>
      </c>
      <c r="C143" s="43">
        <v>4</v>
      </c>
      <c r="D143" s="43">
        <v>5</v>
      </c>
      <c r="E143" s="43">
        <v>6</v>
      </c>
      <c r="F143" s="43">
        <v>7</v>
      </c>
      <c r="G143" s="43">
        <v>8</v>
      </c>
      <c r="H143" s="43">
        <v>9</v>
      </c>
      <c r="I143" s="195">
        <v>9</v>
      </c>
      <c r="J143" s="43">
        <v>9</v>
      </c>
      <c r="K143" s="36">
        <f t="shared" si="60"/>
        <v>9</v>
      </c>
      <c r="L143" s="43">
        <v>10</v>
      </c>
      <c r="M143" s="43">
        <v>11</v>
      </c>
      <c r="N143" s="44">
        <v>12</v>
      </c>
      <c r="O143" s="19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75"/>
      <c r="AA143" s="19"/>
      <c r="AB143" s="2"/>
      <c r="AC143" s="2"/>
      <c r="AD143" s="2"/>
      <c r="AE143" s="2"/>
      <c r="AF143" s="2"/>
      <c r="AG143" s="44">
        <v>12</v>
      </c>
    </row>
    <row r="144" spans="1:257" ht="20.100000000000001" customHeight="1">
      <c r="A144" s="61">
        <v>423900</v>
      </c>
      <c r="B144" s="29" t="s">
        <v>134</v>
      </c>
      <c r="C144" s="30">
        <v>6700000</v>
      </c>
      <c r="D144" s="30">
        <v>0</v>
      </c>
      <c r="E144" s="30">
        <v>0</v>
      </c>
      <c r="F144" s="30">
        <v>0</v>
      </c>
      <c r="G144" s="30">
        <v>6700000</v>
      </c>
      <c r="H144" s="30">
        <v>0</v>
      </c>
      <c r="I144" s="109">
        <v>0</v>
      </c>
      <c r="J144" s="30">
        <v>0</v>
      </c>
      <c r="K144" s="36">
        <v>0</v>
      </c>
      <c r="L144" s="30">
        <v>0</v>
      </c>
      <c r="M144" s="30">
        <v>0</v>
      </c>
      <c r="N144" s="30">
        <v>0</v>
      </c>
      <c r="O144" s="45">
        <v>6903844.5499999998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75"/>
      <c r="AA144" s="19"/>
      <c r="AB144" s="19"/>
      <c r="AC144" s="2"/>
      <c r="AD144" s="3">
        <v>106944.48</v>
      </c>
      <c r="AE144" s="2"/>
      <c r="AF144" s="2"/>
      <c r="AG144" s="30">
        <v>6700000</v>
      </c>
    </row>
    <row r="145" spans="1:257" s="139" customFormat="1" ht="20.100000000000001" customHeight="1">
      <c r="A145" s="124">
        <v>424000</v>
      </c>
      <c r="B145" s="125" t="s">
        <v>275</v>
      </c>
      <c r="C145" s="126">
        <f t="shared" ref="C145:N145" si="61">SUM(C148+C151)</f>
        <v>50000</v>
      </c>
      <c r="D145" s="126">
        <f t="shared" si="61"/>
        <v>0</v>
      </c>
      <c r="E145" s="126">
        <f t="shared" si="61"/>
        <v>0</v>
      </c>
      <c r="F145" s="126">
        <f t="shared" si="61"/>
        <v>0</v>
      </c>
      <c r="G145" s="126">
        <f t="shared" si="61"/>
        <v>0</v>
      </c>
      <c r="H145" s="126">
        <f t="shared" si="61"/>
        <v>50000</v>
      </c>
      <c r="I145" s="194">
        <f t="shared" si="61"/>
        <v>50000</v>
      </c>
      <c r="J145" s="126">
        <f t="shared" si="61"/>
        <v>0</v>
      </c>
      <c r="K145" s="126">
        <f t="shared" si="61"/>
        <v>100000</v>
      </c>
      <c r="L145" s="126">
        <f t="shared" si="61"/>
        <v>0</v>
      </c>
      <c r="M145" s="126">
        <f t="shared" si="61"/>
        <v>0</v>
      </c>
      <c r="N145" s="126">
        <f t="shared" si="61"/>
        <v>0</v>
      </c>
      <c r="O145" s="135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40"/>
      <c r="AA145" s="135"/>
      <c r="AB145" s="135"/>
      <c r="AC145" s="137"/>
      <c r="AD145" s="136" t="e">
        <f>#REF!+AD144+#REF!+#REF!</f>
        <v>#REF!</v>
      </c>
      <c r="AE145" s="137"/>
      <c r="AF145" s="137"/>
      <c r="AG145" s="126">
        <f>SUM(AG148+AG151)</f>
        <v>100000</v>
      </c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  <c r="CO145" s="138"/>
      <c r="CP145" s="138"/>
      <c r="CQ145" s="138"/>
      <c r="CR145" s="138"/>
      <c r="CS145" s="138"/>
      <c r="CT145" s="138"/>
      <c r="CU145" s="138"/>
      <c r="CV145" s="138"/>
      <c r="CW145" s="138"/>
      <c r="CX145" s="138"/>
      <c r="CY145" s="138"/>
      <c r="CZ145" s="138"/>
      <c r="DA145" s="138"/>
      <c r="DB145" s="138"/>
      <c r="DC145" s="138"/>
      <c r="DD145" s="138"/>
      <c r="DE145" s="138"/>
      <c r="DF145" s="138"/>
      <c r="DG145" s="138"/>
      <c r="DH145" s="138"/>
      <c r="DI145" s="138"/>
      <c r="DJ145" s="138"/>
      <c r="DK145" s="138"/>
      <c r="DL145" s="138"/>
      <c r="DM145" s="138"/>
      <c r="DN145" s="138"/>
      <c r="DO145" s="138"/>
      <c r="DP145" s="138"/>
      <c r="DQ145" s="138"/>
      <c r="DR145" s="138"/>
      <c r="DS145" s="138"/>
      <c r="DT145" s="138"/>
      <c r="DU145" s="138"/>
      <c r="DV145" s="138"/>
      <c r="DW145" s="138"/>
      <c r="DX145" s="138"/>
      <c r="DY145" s="138"/>
      <c r="DZ145" s="138"/>
      <c r="EA145" s="138"/>
      <c r="EB145" s="138"/>
      <c r="EC145" s="138"/>
      <c r="ED145" s="138"/>
      <c r="EE145" s="138"/>
      <c r="EF145" s="138"/>
      <c r="EG145" s="138"/>
      <c r="EH145" s="138"/>
      <c r="EI145" s="138"/>
      <c r="EJ145" s="138"/>
      <c r="EK145" s="138"/>
      <c r="EL145" s="138"/>
      <c r="EM145" s="138"/>
      <c r="EN145" s="138"/>
      <c r="EO145" s="138"/>
      <c r="EP145" s="138"/>
      <c r="EQ145" s="138"/>
      <c r="ER145" s="138"/>
      <c r="ES145" s="138"/>
      <c r="ET145" s="138"/>
      <c r="EU145" s="138"/>
      <c r="EV145" s="138"/>
      <c r="EW145" s="138"/>
      <c r="EX145" s="138"/>
      <c r="EY145" s="138"/>
      <c r="EZ145" s="138"/>
      <c r="FA145" s="138"/>
      <c r="FB145" s="138"/>
      <c r="FC145" s="138"/>
      <c r="FD145" s="138"/>
      <c r="FE145" s="138"/>
      <c r="FF145" s="138"/>
      <c r="FG145" s="138"/>
      <c r="FH145" s="138"/>
      <c r="FI145" s="138"/>
      <c r="FJ145" s="138"/>
      <c r="FK145" s="138"/>
      <c r="FL145" s="138"/>
      <c r="FM145" s="138"/>
      <c r="FN145" s="138"/>
      <c r="FO145" s="138"/>
      <c r="FP145" s="138"/>
      <c r="FQ145" s="138"/>
      <c r="FR145" s="138"/>
      <c r="FS145" s="138"/>
      <c r="FT145" s="138"/>
      <c r="FU145" s="138"/>
      <c r="FV145" s="138"/>
      <c r="FW145" s="138"/>
      <c r="FX145" s="138"/>
      <c r="FY145" s="138"/>
      <c r="FZ145" s="138"/>
      <c r="GA145" s="138"/>
      <c r="GB145" s="138"/>
      <c r="GC145" s="138"/>
      <c r="GD145" s="138"/>
      <c r="GE145" s="138"/>
      <c r="GF145" s="138"/>
      <c r="GG145" s="138"/>
      <c r="GH145" s="138"/>
      <c r="GI145" s="138"/>
      <c r="GJ145" s="138"/>
      <c r="GK145" s="138"/>
      <c r="GL145" s="138"/>
      <c r="GM145" s="138"/>
      <c r="GN145" s="138"/>
      <c r="GO145" s="138"/>
      <c r="GP145" s="138"/>
      <c r="GQ145" s="138"/>
      <c r="GR145" s="138"/>
      <c r="GS145" s="138"/>
      <c r="GT145" s="138"/>
      <c r="GU145" s="138"/>
      <c r="GV145" s="138"/>
      <c r="GW145" s="138"/>
      <c r="GX145" s="138"/>
      <c r="GY145" s="138"/>
      <c r="GZ145" s="138"/>
      <c r="HA145" s="138"/>
      <c r="HB145" s="138"/>
      <c r="HC145" s="138"/>
      <c r="HD145" s="138"/>
      <c r="HE145" s="138"/>
      <c r="HF145" s="138"/>
      <c r="HG145" s="138"/>
      <c r="HH145" s="138"/>
      <c r="HI145" s="138"/>
      <c r="HJ145" s="138"/>
      <c r="HK145" s="138"/>
      <c r="HL145" s="138"/>
      <c r="HM145" s="138"/>
      <c r="HN145" s="138"/>
      <c r="HO145" s="138"/>
      <c r="HP145" s="138"/>
      <c r="HQ145" s="138"/>
      <c r="HR145" s="138"/>
      <c r="HS145" s="138"/>
      <c r="HT145" s="138"/>
      <c r="HU145" s="138"/>
      <c r="HV145" s="138"/>
      <c r="HW145" s="138"/>
      <c r="HX145" s="138"/>
      <c r="HY145" s="138"/>
      <c r="HZ145" s="138"/>
      <c r="IA145" s="138"/>
      <c r="IB145" s="138"/>
      <c r="IC145" s="138"/>
      <c r="ID145" s="138"/>
      <c r="IE145" s="138"/>
      <c r="IF145" s="138"/>
      <c r="IG145" s="138"/>
      <c r="IH145" s="138"/>
      <c r="II145" s="138"/>
      <c r="IJ145" s="138"/>
      <c r="IK145" s="138"/>
      <c r="IL145" s="138"/>
      <c r="IM145" s="138"/>
      <c r="IN145" s="138"/>
      <c r="IO145" s="138"/>
      <c r="IP145" s="138"/>
      <c r="IQ145" s="138"/>
      <c r="IR145" s="138"/>
      <c r="IS145" s="138"/>
      <c r="IT145" s="138"/>
      <c r="IU145" s="138"/>
      <c r="IV145" s="138"/>
      <c r="IW145" s="138"/>
    </row>
    <row r="146" spans="1:257" ht="20.100000000000001" hidden="1" customHeight="1">
      <c r="A146" s="34">
        <v>424100</v>
      </c>
      <c r="B146" s="35" t="s">
        <v>135</v>
      </c>
      <c r="C146" s="36">
        <f>SUM(D146:N146)</f>
        <v>0</v>
      </c>
      <c r="D146" s="36"/>
      <c r="E146" s="36"/>
      <c r="F146" s="36"/>
      <c r="G146" s="36"/>
      <c r="H146" s="36"/>
      <c r="I146" s="108"/>
      <c r="J146" s="36"/>
      <c r="K146" s="36"/>
      <c r="L146" s="36"/>
      <c r="M146" s="36"/>
      <c r="N146" s="37"/>
      <c r="O146" s="19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75"/>
      <c r="AA146" s="19"/>
      <c r="AB146" s="2"/>
      <c r="AC146" s="2"/>
      <c r="AD146" s="2"/>
      <c r="AE146" s="2"/>
      <c r="AF146" s="2"/>
      <c r="AG146" s="37"/>
    </row>
    <row r="147" spans="1:257" ht="20.100000000000001" hidden="1" customHeight="1">
      <c r="A147" s="34">
        <v>424200</v>
      </c>
      <c r="B147" s="35" t="s">
        <v>136</v>
      </c>
      <c r="C147" s="36">
        <f>SUM(D147:N147)</f>
        <v>0</v>
      </c>
      <c r="D147" s="36"/>
      <c r="E147" s="36"/>
      <c r="F147" s="36"/>
      <c r="G147" s="36"/>
      <c r="H147" s="36"/>
      <c r="I147" s="108"/>
      <c r="J147" s="36"/>
      <c r="K147" s="36"/>
      <c r="L147" s="36"/>
      <c r="M147" s="36"/>
      <c r="N147" s="37"/>
      <c r="O147" s="19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75"/>
      <c r="AA147" s="19"/>
      <c r="AB147" s="2"/>
      <c r="AC147" s="2"/>
      <c r="AD147" s="2"/>
      <c r="AE147" s="2"/>
      <c r="AF147" s="2"/>
      <c r="AG147" s="37"/>
    </row>
    <row r="148" spans="1:257" ht="20.100000000000001" customHeight="1">
      <c r="A148" s="61">
        <v>424300</v>
      </c>
      <c r="B148" s="29" t="s">
        <v>137</v>
      </c>
      <c r="C148" s="30">
        <v>50000</v>
      </c>
      <c r="D148" s="30">
        <v>0</v>
      </c>
      <c r="E148" s="30">
        <v>0</v>
      </c>
      <c r="F148" s="30">
        <v>0</v>
      </c>
      <c r="G148" s="30">
        <v>0</v>
      </c>
      <c r="H148" s="30">
        <v>50000</v>
      </c>
      <c r="I148" s="109">
        <v>50000</v>
      </c>
      <c r="J148" s="30">
        <v>0</v>
      </c>
      <c r="K148" s="30">
        <v>100000</v>
      </c>
      <c r="L148" s="30">
        <v>0</v>
      </c>
      <c r="M148" s="30">
        <v>0</v>
      </c>
      <c r="N148" s="30">
        <v>0</v>
      </c>
      <c r="O148" s="19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75"/>
      <c r="AA148" s="19"/>
      <c r="AB148" s="19"/>
      <c r="AC148" s="2"/>
      <c r="AD148" s="3">
        <v>1567101.66</v>
      </c>
      <c r="AE148" s="2"/>
      <c r="AF148" s="2"/>
      <c r="AG148" s="30">
        <v>100000</v>
      </c>
    </row>
    <row r="149" spans="1:257" ht="20.100000000000001" hidden="1" customHeight="1">
      <c r="A149" s="34">
        <v>424400</v>
      </c>
      <c r="B149" s="35" t="s">
        <v>138</v>
      </c>
      <c r="C149" s="36">
        <f>SUM(D149:N149)</f>
        <v>0</v>
      </c>
      <c r="D149" s="36"/>
      <c r="E149" s="36"/>
      <c r="F149" s="36"/>
      <c r="G149" s="36"/>
      <c r="H149" s="36"/>
      <c r="I149" s="108"/>
      <c r="J149" s="36"/>
      <c r="K149" s="36"/>
      <c r="L149" s="36"/>
      <c r="M149" s="36"/>
      <c r="N149" s="37"/>
      <c r="O149" s="19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75"/>
      <c r="AA149" s="19"/>
      <c r="AB149" s="2"/>
      <c r="AC149" s="2"/>
      <c r="AD149" s="2"/>
      <c r="AE149" s="2"/>
      <c r="AF149" s="2"/>
      <c r="AG149" s="37"/>
    </row>
    <row r="150" spans="1:257" ht="20.100000000000001" hidden="1" customHeight="1">
      <c r="A150" s="34">
        <v>424500</v>
      </c>
      <c r="B150" s="35" t="s">
        <v>139</v>
      </c>
      <c r="C150" s="36">
        <f>SUM(D150:N150)</f>
        <v>0</v>
      </c>
      <c r="D150" s="36"/>
      <c r="E150" s="36"/>
      <c r="F150" s="36"/>
      <c r="G150" s="36"/>
      <c r="H150" s="36"/>
      <c r="I150" s="108"/>
      <c r="J150" s="36"/>
      <c r="K150" s="36"/>
      <c r="L150" s="36"/>
      <c r="M150" s="36"/>
      <c r="N150" s="37"/>
      <c r="O150" s="19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75"/>
      <c r="AA150" s="19"/>
      <c r="AB150" s="2"/>
      <c r="AC150" s="2"/>
      <c r="AD150" s="2"/>
      <c r="AE150" s="2"/>
      <c r="AF150" s="2"/>
      <c r="AG150" s="37"/>
    </row>
    <row r="151" spans="1:257" ht="27" customHeight="1">
      <c r="A151" s="61">
        <v>424600</v>
      </c>
      <c r="B151" s="29" t="s">
        <v>140</v>
      </c>
      <c r="C151" s="30">
        <v>0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109">
        <v>0</v>
      </c>
      <c r="J151" s="30">
        <v>0</v>
      </c>
      <c r="K151" s="30">
        <v>0</v>
      </c>
      <c r="L151" s="30">
        <v>0</v>
      </c>
      <c r="M151" s="30">
        <v>0</v>
      </c>
      <c r="N151" s="31">
        <v>0</v>
      </c>
      <c r="O151" s="19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75"/>
      <c r="AA151" s="19"/>
      <c r="AB151" s="19"/>
      <c r="AC151" s="2"/>
      <c r="AD151" s="2"/>
      <c r="AE151" s="2"/>
      <c r="AF151" s="2"/>
      <c r="AG151" s="31">
        <v>0</v>
      </c>
    </row>
    <row r="152" spans="1:257" ht="20.100000000000001" hidden="1" customHeight="1">
      <c r="A152" s="34">
        <v>424900</v>
      </c>
      <c r="B152" s="35" t="s">
        <v>141</v>
      </c>
      <c r="C152" s="36">
        <f t="shared" ref="C152:N152" si="62">SUM(C153)</f>
        <v>0</v>
      </c>
      <c r="D152" s="36">
        <f t="shared" si="62"/>
        <v>0</v>
      </c>
      <c r="E152" s="36">
        <f t="shared" si="62"/>
        <v>0</v>
      </c>
      <c r="F152" s="36">
        <f t="shared" si="62"/>
        <v>0</v>
      </c>
      <c r="G152" s="36">
        <f t="shared" si="62"/>
        <v>0</v>
      </c>
      <c r="H152" s="36">
        <f t="shared" si="62"/>
        <v>0</v>
      </c>
      <c r="I152" s="108">
        <f t="shared" si="62"/>
        <v>0</v>
      </c>
      <c r="J152" s="36">
        <f t="shared" si="62"/>
        <v>0</v>
      </c>
      <c r="K152" s="36"/>
      <c r="L152" s="36">
        <f t="shared" si="62"/>
        <v>0</v>
      </c>
      <c r="M152" s="36">
        <f t="shared" si="62"/>
        <v>0</v>
      </c>
      <c r="N152" s="37">
        <f t="shared" si="62"/>
        <v>0</v>
      </c>
      <c r="O152" s="19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75"/>
      <c r="AA152" s="19"/>
      <c r="AB152" s="2"/>
      <c r="AC152" s="2"/>
      <c r="AD152" s="2"/>
      <c r="AE152" s="2"/>
      <c r="AF152" s="2"/>
      <c r="AG152" s="37">
        <f t="shared" ref="AG152" si="63">SUM(AG153)</f>
        <v>0</v>
      </c>
    </row>
    <row r="153" spans="1:257" ht="20.100000000000001" hidden="1" customHeight="1">
      <c r="A153" s="34">
        <v>424911</v>
      </c>
      <c r="B153" s="35" t="s">
        <v>141</v>
      </c>
      <c r="C153" s="36">
        <f>SUM(D153:N153)</f>
        <v>0</v>
      </c>
      <c r="D153" s="36"/>
      <c r="E153" s="36"/>
      <c r="F153" s="36"/>
      <c r="G153" s="36"/>
      <c r="H153" s="36">
        <v>0</v>
      </c>
      <c r="I153" s="108">
        <v>0</v>
      </c>
      <c r="J153" s="36">
        <v>0</v>
      </c>
      <c r="K153" s="36"/>
      <c r="L153" s="36"/>
      <c r="M153" s="36"/>
      <c r="N153" s="37"/>
      <c r="O153" s="19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75"/>
      <c r="AA153" s="19"/>
      <c r="AB153" s="2"/>
      <c r="AC153" s="2"/>
      <c r="AD153" s="2"/>
      <c r="AE153" s="2"/>
      <c r="AF153" s="2"/>
      <c r="AG153" s="37"/>
    </row>
    <row r="154" spans="1:257" s="139" customFormat="1" ht="20.100000000000001" customHeight="1">
      <c r="A154" s="124">
        <v>425000</v>
      </c>
      <c r="B154" s="125" t="s">
        <v>274</v>
      </c>
      <c r="C154" s="126">
        <f t="shared" ref="C154:N154" si="64">SUM(C155+C156)</f>
        <v>32684000</v>
      </c>
      <c r="D154" s="126">
        <f t="shared" si="64"/>
        <v>800000</v>
      </c>
      <c r="E154" s="126">
        <f t="shared" si="64"/>
        <v>5982000</v>
      </c>
      <c r="F154" s="126">
        <f t="shared" si="64"/>
        <v>8103000</v>
      </c>
      <c r="G154" s="126">
        <f t="shared" si="64"/>
        <v>1250000</v>
      </c>
      <c r="H154" s="126">
        <f t="shared" si="64"/>
        <v>16499000</v>
      </c>
      <c r="I154" s="194">
        <f t="shared" si="64"/>
        <v>600000</v>
      </c>
      <c r="J154" s="126">
        <f t="shared" si="64"/>
        <v>1420000</v>
      </c>
      <c r="K154" s="126">
        <f t="shared" si="64"/>
        <v>15679000</v>
      </c>
      <c r="L154" s="126">
        <f t="shared" si="64"/>
        <v>0</v>
      </c>
      <c r="M154" s="126">
        <f t="shared" si="64"/>
        <v>0</v>
      </c>
      <c r="N154" s="126">
        <f t="shared" si="64"/>
        <v>50000</v>
      </c>
      <c r="O154" s="135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40"/>
      <c r="AA154" s="135"/>
      <c r="AB154" s="135"/>
      <c r="AC154" s="137"/>
      <c r="AD154" s="137"/>
      <c r="AE154" s="137"/>
      <c r="AF154" s="137"/>
      <c r="AG154" s="126">
        <f>SUM(AG155+AG156)</f>
        <v>31864000</v>
      </c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38"/>
      <c r="BC154" s="138"/>
      <c r="BD154" s="138"/>
      <c r="BE154" s="138"/>
      <c r="BF154" s="138"/>
      <c r="BG154" s="138"/>
      <c r="BH154" s="138"/>
      <c r="BI154" s="138"/>
      <c r="BJ154" s="138"/>
      <c r="BK154" s="138"/>
      <c r="BL154" s="138"/>
      <c r="BM154" s="138"/>
      <c r="BN154" s="138"/>
      <c r="BO154" s="138"/>
      <c r="BP154" s="138"/>
      <c r="BQ154" s="138"/>
      <c r="BR154" s="138"/>
      <c r="BS154" s="138"/>
      <c r="BT154" s="138"/>
      <c r="BU154" s="138"/>
      <c r="BV154" s="138"/>
      <c r="BW154" s="138"/>
      <c r="BX154" s="138"/>
      <c r="BY154" s="138"/>
      <c r="BZ154" s="138"/>
      <c r="CA154" s="138"/>
      <c r="CB154" s="138"/>
      <c r="CC154" s="138"/>
      <c r="CD154" s="138"/>
      <c r="CE154" s="138"/>
      <c r="CF154" s="138"/>
      <c r="CG154" s="138"/>
      <c r="CH154" s="138"/>
      <c r="CI154" s="138"/>
      <c r="CJ154" s="138"/>
      <c r="CK154" s="138"/>
      <c r="CL154" s="138"/>
      <c r="CM154" s="138"/>
      <c r="CN154" s="138"/>
      <c r="CO154" s="138"/>
      <c r="CP154" s="138"/>
      <c r="CQ154" s="138"/>
      <c r="CR154" s="138"/>
      <c r="CS154" s="138"/>
      <c r="CT154" s="138"/>
      <c r="CU154" s="138"/>
      <c r="CV154" s="138"/>
      <c r="CW154" s="138"/>
      <c r="CX154" s="138"/>
      <c r="CY154" s="138"/>
      <c r="CZ154" s="138"/>
      <c r="DA154" s="138"/>
      <c r="DB154" s="138"/>
      <c r="DC154" s="138"/>
      <c r="DD154" s="138"/>
      <c r="DE154" s="138"/>
      <c r="DF154" s="138"/>
      <c r="DG154" s="138"/>
      <c r="DH154" s="138"/>
      <c r="DI154" s="138"/>
      <c r="DJ154" s="138"/>
      <c r="DK154" s="138"/>
      <c r="DL154" s="138"/>
      <c r="DM154" s="138"/>
      <c r="DN154" s="138"/>
      <c r="DO154" s="138"/>
      <c r="DP154" s="138"/>
      <c r="DQ154" s="138"/>
      <c r="DR154" s="138"/>
      <c r="DS154" s="138"/>
      <c r="DT154" s="138"/>
      <c r="DU154" s="138"/>
      <c r="DV154" s="138"/>
      <c r="DW154" s="138"/>
      <c r="DX154" s="138"/>
      <c r="DY154" s="138"/>
      <c r="DZ154" s="138"/>
      <c r="EA154" s="138"/>
      <c r="EB154" s="138"/>
      <c r="EC154" s="138"/>
      <c r="ED154" s="138"/>
      <c r="EE154" s="138"/>
      <c r="EF154" s="138"/>
      <c r="EG154" s="138"/>
      <c r="EH154" s="138"/>
      <c r="EI154" s="138"/>
      <c r="EJ154" s="138"/>
      <c r="EK154" s="138"/>
      <c r="EL154" s="138"/>
      <c r="EM154" s="138"/>
      <c r="EN154" s="138"/>
      <c r="EO154" s="138"/>
      <c r="EP154" s="138"/>
      <c r="EQ154" s="138"/>
      <c r="ER154" s="138"/>
      <c r="ES154" s="138"/>
      <c r="ET154" s="138"/>
      <c r="EU154" s="138"/>
      <c r="EV154" s="138"/>
      <c r="EW154" s="138"/>
      <c r="EX154" s="138"/>
      <c r="EY154" s="138"/>
      <c r="EZ154" s="138"/>
      <c r="FA154" s="138"/>
      <c r="FB154" s="138"/>
      <c r="FC154" s="138"/>
      <c r="FD154" s="138"/>
      <c r="FE154" s="138"/>
      <c r="FF154" s="138"/>
      <c r="FG154" s="138"/>
      <c r="FH154" s="138"/>
      <c r="FI154" s="138"/>
      <c r="FJ154" s="138"/>
      <c r="FK154" s="138"/>
      <c r="FL154" s="138"/>
      <c r="FM154" s="138"/>
      <c r="FN154" s="138"/>
      <c r="FO154" s="138"/>
      <c r="FP154" s="138"/>
      <c r="FQ154" s="138"/>
      <c r="FR154" s="138"/>
      <c r="FS154" s="138"/>
      <c r="FT154" s="138"/>
      <c r="FU154" s="138"/>
      <c r="FV154" s="138"/>
      <c r="FW154" s="138"/>
      <c r="FX154" s="138"/>
      <c r="FY154" s="138"/>
      <c r="FZ154" s="138"/>
      <c r="GA154" s="138"/>
      <c r="GB154" s="138"/>
      <c r="GC154" s="138"/>
      <c r="GD154" s="138"/>
      <c r="GE154" s="138"/>
      <c r="GF154" s="138"/>
      <c r="GG154" s="138"/>
      <c r="GH154" s="138"/>
      <c r="GI154" s="138"/>
      <c r="GJ154" s="138"/>
      <c r="GK154" s="138"/>
      <c r="GL154" s="138"/>
      <c r="GM154" s="138"/>
      <c r="GN154" s="138"/>
      <c r="GO154" s="138"/>
      <c r="GP154" s="138"/>
      <c r="GQ154" s="138"/>
      <c r="GR154" s="138"/>
      <c r="GS154" s="138"/>
      <c r="GT154" s="138"/>
      <c r="GU154" s="138"/>
      <c r="GV154" s="138"/>
      <c r="GW154" s="138"/>
      <c r="GX154" s="138"/>
      <c r="GY154" s="138"/>
      <c r="GZ154" s="138"/>
      <c r="HA154" s="138"/>
      <c r="HB154" s="138"/>
      <c r="HC154" s="138"/>
      <c r="HD154" s="138"/>
      <c r="HE154" s="138"/>
      <c r="HF154" s="138"/>
      <c r="HG154" s="138"/>
      <c r="HH154" s="138"/>
      <c r="HI154" s="138"/>
      <c r="HJ154" s="138"/>
      <c r="HK154" s="138"/>
      <c r="HL154" s="138"/>
      <c r="HM154" s="138"/>
      <c r="HN154" s="138"/>
      <c r="HO154" s="138"/>
      <c r="HP154" s="138"/>
      <c r="HQ154" s="138"/>
      <c r="HR154" s="138"/>
      <c r="HS154" s="138"/>
      <c r="HT154" s="138"/>
      <c r="HU154" s="138"/>
      <c r="HV154" s="138"/>
      <c r="HW154" s="138"/>
      <c r="HX154" s="138"/>
      <c r="HY154" s="138"/>
      <c r="HZ154" s="138"/>
      <c r="IA154" s="138"/>
      <c r="IB154" s="138"/>
      <c r="IC154" s="138"/>
      <c r="ID154" s="138"/>
      <c r="IE154" s="138"/>
      <c r="IF154" s="138"/>
      <c r="IG154" s="138"/>
      <c r="IH154" s="138"/>
      <c r="II154" s="138"/>
      <c r="IJ154" s="138"/>
      <c r="IK154" s="138"/>
      <c r="IL154" s="138"/>
      <c r="IM154" s="138"/>
      <c r="IN154" s="138"/>
      <c r="IO154" s="138"/>
      <c r="IP154" s="138"/>
      <c r="IQ154" s="138"/>
      <c r="IR154" s="138"/>
      <c r="IS154" s="138"/>
      <c r="IT154" s="138"/>
      <c r="IU154" s="138"/>
      <c r="IV154" s="138"/>
      <c r="IW154" s="138"/>
    </row>
    <row r="155" spans="1:257" ht="20.100000000000001" customHeight="1">
      <c r="A155" s="61">
        <v>425100</v>
      </c>
      <c r="B155" s="29" t="s">
        <v>142</v>
      </c>
      <c r="C155" s="30">
        <v>2499000</v>
      </c>
      <c r="D155" s="30">
        <v>0</v>
      </c>
      <c r="E155" s="30">
        <v>0</v>
      </c>
      <c r="F155" s="205"/>
      <c r="G155" s="30">
        <v>0</v>
      </c>
      <c r="H155" s="30">
        <v>2499000</v>
      </c>
      <c r="I155" s="109">
        <v>120000</v>
      </c>
      <c r="J155" s="30">
        <v>1120000</v>
      </c>
      <c r="K155" s="30">
        <v>1499000</v>
      </c>
      <c r="L155" s="30">
        <v>0</v>
      </c>
      <c r="M155" s="30">
        <v>0</v>
      </c>
      <c r="N155" s="30">
        <v>0</v>
      </c>
      <c r="O155" s="19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75"/>
      <c r="AA155" s="19"/>
      <c r="AB155" s="19"/>
      <c r="AC155" s="2"/>
      <c r="AD155" s="2"/>
      <c r="AE155" s="2"/>
      <c r="AF155" s="2"/>
      <c r="AG155" s="30">
        <v>1499000</v>
      </c>
    </row>
    <row r="156" spans="1:257" ht="20.100000000000001" customHeight="1">
      <c r="A156" s="61">
        <v>425200</v>
      </c>
      <c r="B156" s="29" t="s">
        <v>143</v>
      </c>
      <c r="C156" s="30">
        <v>30185000</v>
      </c>
      <c r="D156" s="30">
        <v>800000</v>
      </c>
      <c r="E156" s="204">
        <v>5982000</v>
      </c>
      <c r="F156" s="204">
        <v>8103000</v>
      </c>
      <c r="G156" s="30">
        <v>1250000</v>
      </c>
      <c r="H156" s="30">
        <v>14000000</v>
      </c>
      <c r="I156" s="109">
        <v>480000</v>
      </c>
      <c r="J156" s="30">
        <v>300000</v>
      </c>
      <c r="K156" s="30">
        <v>14180000</v>
      </c>
      <c r="L156" s="30">
        <v>0</v>
      </c>
      <c r="M156" s="30">
        <v>0</v>
      </c>
      <c r="N156" s="31">
        <v>50000</v>
      </c>
      <c r="O156" s="19"/>
      <c r="P156" s="2"/>
      <c r="Q156" s="32"/>
      <c r="R156" s="2"/>
      <c r="S156" s="2"/>
      <c r="T156" s="2"/>
      <c r="U156" s="2"/>
      <c r="V156" s="2"/>
      <c r="W156" s="2"/>
      <c r="X156" s="2"/>
      <c r="Y156" s="2"/>
      <c r="Z156" s="75"/>
      <c r="AA156" s="19"/>
      <c r="AB156" s="19"/>
      <c r="AC156" s="2"/>
      <c r="AD156" s="2"/>
      <c r="AE156" s="2"/>
      <c r="AF156" s="2"/>
      <c r="AG156" s="31">
        <v>30365000</v>
      </c>
    </row>
    <row r="157" spans="1:257" s="139" customFormat="1" ht="20.100000000000001" customHeight="1">
      <c r="A157" s="124">
        <v>426000</v>
      </c>
      <c r="B157" s="125" t="s">
        <v>273</v>
      </c>
      <c r="C157" s="126">
        <f t="shared" ref="C157:N157" si="65">SUM(C158+C160+C161+C162+C164+C165+C169)</f>
        <v>35670146.799999997</v>
      </c>
      <c r="D157" s="126">
        <f t="shared" si="65"/>
        <v>183732.8</v>
      </c>
      <c r="E157" s="126">
        <f t="shared" si="65"/>
        <v>0</v>
      </c>
      <c r="F157" s="126">
        <f t="shared" si="65"/>
        <v>0</v>
      </c>
      <c r="G157" s="126">
        <f t="shared" si="65"/>
        <v>1076414</v>
      </c>
      <c r="H157" s="126">
        <f t="shared" si="65"/>
        <v>33425000</v>
      </c>
      <c r="I157" s="194">
        <f t="shared" si="65"/>
        <v>670000</v>
      </c>
      <c r="J157" s="126">
        <f t="shared" si="65"/>
        <v>400000</v>
      </c>
      <c r="K157" s="126">
        <f t="shared" si="65"/>
        <v>33695000</v>
      </c>
      <c r="L157" s="126">
        <f t="shared" si="65"/>
        <v>0</v>
      </c>
      <c r="M157" s="126">
        <f t="shared" si="65"/>
        <v>50000</v>
      </c>
      <c r="N157" s="126">
        <f t="shared" si="65"/>
        <v>935000</v>
      </c>
      <c r="O157" s="141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3"/>
      <c r="AA157" s="141"/>
      <c r="AB157" s="142"/>
      <c r="AC157" s="142"/>
      <c r="AD157" s="142"/>
      <c r="AE157" s="142"/>
      <c r="AF157" s="142"/>
      <c r="AG157" s="126">
        <f>SUM(AG158+AG160+AG161+AG162+AG164+AG165+AG169)</f>
        <v>35940146.799999997</v>
      </c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8"/>
      <c r="CA157" s="138"/>
      <c r="CB157" s="138"/>
      <c r="CC157" s="138"/>
      <c r="CD157" s="138"/>
      <c r="CE157" s="138"/>
      <c r="CF157" s="138"/>
      <c r="CG157" s="138"/>
      <c r="CH157" s="138"/>
      <c r="CI157" s="138"/>
      <c r="CJ157" s="138"/>
      <c r="CK157" s="138"/>
      <c r="CL157" s="138"/>
      <c r="CM157" s="138"/>
      <c r="CN157" s="138"/>
      <c r="CO157" s="138"/>
      <c r="CP157" s="138"/>
      <c r="CQ157" s="138"/>
      <c r="CR157" s="138"/>
      <c r="CS157" s="138"/>
      <c r="CT157" s="138"/>
      <c r="CU157" s="138"/>
      <c r="CV157" s="138"/>
      <c r="CW157" s="138"/>
      <c r="CX157" s="138"/>
      <c r="CY157" s="138"/>
      <c r="CZ157" s="138"/>
      <c r="DA157" s="138"/>
      <c r="DB157" s="138"/>
      <c r="DC157" s="138"/>
      <c r="DD157" s="138"/>
      <c r="DE157" s="138"/>
      <c r="DF157" s="138"/>
      <c r="DG157" s="138"/>
      <c r="DH157" s="138"/>
      <c r="DI157" s="138"/>
      <c r="DJ157" s="138"/>
      <c r="DK157" s="138"/>
      <c r="DL157" s="138"/>
      <c r="DM157" s="138"/>
      <c r="DN157" s="138"/>
      <c r="DO157" s="138"/>
      <c r="DP157" s="138"/>
      <c r="DQ157" s="138"/>
      <c r="DR157" s="138"/>
      <c r="DS157" s="138"/>
      <c r="DT157" s="138"/>
      <c r="DU157" s="138"/>
      <c r="DV157" s="138"/>
      <c r="DW157" s="138"/>
      <c r="DX157" s="138"/>
      <c r="DY157" s="138"/>
      <c r="DZ157" s="138"/>
      <c r="EA157" s="138"/>
      <c r="EB157" s="138"/>
      <c r="EC157" s="138"/>
      <c r="ED157" s="138"/>
      <c r="EE157" s="138"/>
      <c r="EF157" s="138"/>
      <c r="EG157" s="138"/>
      <c r="EH157" s="138"/>
      <c r="EI157" s="138"/>
      <c r="EJ157" s="138"/>
      <c r="EK157" s="138"/>
      <c r="EL157" s="138"/>
      <c r="EM157" s="138"/>
      <c r="EN157" s="138"/>
      <c r="EO157" s="138"/>
      <c r="EP157" s="138"/>
      <c r="EQ157" s="138"/>
      <c r="ER157" s="138"/>
      <c r="ES157" s="138"/>
      <c r="ET157" s="138"/>
      <c r="EU157" s="138"/>
      <c r="EV157" s="138"/>
      <c r="EW157" s="138"/>
      <c r="EX157" s="138"/>
      <c r="EY157" s="138"/>
      <c r="EZ157" s="138"/>
      <c r="FA157" s="138"/>
      <c r="FB157" s="138"/>
      <c r="FC157" s="138"/>
      <c r="FD157" s="138"/>
      <c r="FE157" s="138"/>
      <c r="FF157" s="138"/>
      <c r="FG157" s="138"/>
      <c r="FH157" s="138"/>
      <c r="FI157" s="138"/>
      <c r="FJ157" s="138"/>
      <c r="FK157" s="138"/>
      <c r="FL157" s="138"/>
      <c r="FM157" s="138"/>
      <c r="FN157" s="138"/>
      <c r="FO157" s="138"/>
      <c r="FP157" s="138"/>
      <c r="FQ157" s="138"/>
      <c r="FR157" s="138"/>
      <c r="FS157" s="138"/>
      <c r="FT157" s="138"/>
      <c r="FU157" s="138"/>
      <c r="FV157" s="138"/>
      <c r="FW157" s="138"/>
      <c r="FX157" s="138"/>
      <c r="FY157" s="138"/>
      <c r="FZ157" s="138"/>
      <c r="GA157" s="138"/>
      <c r="GB157" s="138"/>
      <c r="GC157" s="138"/>
      <c r="GD157" s="138"/>
      <c r="GE157" s="138"/>
      <c r="GF157" s="138"/>
      <c r="GG157" s="138"/>
      <c r="GH157" s="138"/>
      <c r="GI157" s="138"/>
      <c r="GJ157" s="138"/>
      <c r="GK157" s="138"/>
      <c r="GL157" s="138"/>
      <c r="GM157" s="138"/>
      <c r="GN157" s="138"/>
      <c r="GO157" s="138"/>
      <c r="GP157" s="138"/>
      <c r="GQ157" s="138"/>
      <c r="GR157" s="138"/>
      <c r="GS157" s="138"/>
      <c r="GT157" s="138"/>
      <c r="GU157" s="138"/>
      <c r="GV157" s="138"/>
      <c r="GW157" s="138"/>
      <c r="GX157" s="138"/>
      <c r="GY157" s="138"/>
      <c r="GZ157" s="138"/>
      <c r="HA157" s="138"/>
      <c r="HB157" s="138"/>
      <c r="HC157" s="138"/>
      <c r="HD157" s="138"/>
      <c r="HE157" s="138"/>
      <c r="HF157" s="138"/>
      <c r="HG157" s="138"/>
      <c r="HH157" s="138"/>
      <c r="HI157" s="138"/>
      <c r="HJ157" s="138"/>
      <c r="HK157" s="138"/>
      <c r="HL157" s="138"/>
      <c r="HM157" s="138"/>
      <c r="HN157" s="138"/>
      <c r="HO157" s="138"/>
      <c r="HP157" s="138"/>
      <c r="HQ157" s="138"/>
      <c r="HR157" s="138"/>
      <c r="HS157" s="138"/>
      <c r="HT157" s="138"/>
      <c r="HU157" s="138"/>
      <c r="HV157" s="138"/>
      <c r="HW157" s="138"/>
      <c r="HX157" s="138"/>
      <c r="HY157" s="138"/>
      <c r="HZ157" s="138"/>
      <c r="IA157" s="138"/>
      <c r="IB157" s="138"/>
      <c r="IC157" s="138"/>
      <c r="ID157" s="138"/>
      <c r="IE157" s="138"/>
      <c r="IF157" s="138"/>
      <c r="IG157" s="138"/>
      <c r="IH157" s="138"/>
      <c r="II157" s="138"/>
      <c r="IJ157" s="138"/>
      <c r="IK157" s="138"/>
      <c r="IL157" s="138"/>
      <c r="IM157" s="138"/>
      <c r="IN157" s="138"/>
      <c r="IO157" s="138"/>
      <c r="IP157" s="138"/>
      <c r="IQ157" s="138"/>
      <c r="IR157" s="138"/>
      <c r="IS157" s="138"/>
      <c r="IT157" s="138"/>
      <c r="IU157" s="138"/>
      <c r="IV157" s="138"/>
      <c r="IW157" s="138"/>
    </row>
    <row r="158" spans="1:257" ht="20.100000000000001" customHeight="1">
      <c r="A158" s="61">
        <v>426100</v>
      </c>
      <c r="B158" s="29" t="s">
        <v>144</v>
      </c>
      <c r="C158" s="30">
        <v>780000</v>
      </c>
      <c r="D158" s="30">
        <v>0</v>
      </c>
      <c r="E158" s="30">
        <v>0</v>
      </c>
      <c r="F158" s="30">
        <v>0</v>
      </c>
      <c r="G158" s="30">
        <v>0</v>
      </c>
      <c r="H158" s="30">
        <v>740000</v>
      </c>
      <c r="I158" s="109">
        <v>220000</v>
      </c>
      <c r="J158" s="30">
        <v>0</v>
      </c>
      <c r="K158" s="30">
        <v>960000</v>
      </c>
      <c r="L158" s="30">
        <v>0</v>
      </c>
      <c r="M158" s="30">
        <v>0</v>
      </c>
      <c r="N158" s="30">
        <v>40000</v>
      </c>
      <c r="O158" s="70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76"/>
      <c r="AA158" s="71"/>
      <c r="AB158" s="71"/>
      <c r="AC158" s="72"/>
      <c r="AD158" s="77"/>
      <c r="AE158" s="11"/>
      <c r="AF158" s="11"/>
      <c r="AG158" s="30">
        <v>1000000</v>
      </c>
    </row>
    <row r="159" spans="1:257" ht="20.100000000000001" hidden="1" customHeight="1">
      <c r="A159" s="67">
        <v>426200</v>
      </c>
      <c r="B159" s="29" t="s">
        <v>145</v>
      </c>
      <c r="C159" s="30">
        <f t="shared" ref="C159" si="66">SUM(D159:N159)</f>
        <v>0</v>
      </c>
      <c r="D159" s="30"/>
      <c r="E159" s="30"/>
      <c r="F159" s="30"/>
      <c r="G159" s="30"/>
      <c r="H159" s="30"/>
      <c r="I159" s="109"/>
      <c r="J159" s="30"/>
      <c r="K159" s="30"/>
      <c r="L159" s="30"/>
      <c r="M159" s="30"/>
      <c r="N159" s="31"/>
      <c r="O159" s="70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0"/>
      <c r="AB159" s="2"/>
      <c r="AC159" s="2"/>
      <c r="AD159" s="12"/>
      <c r="AE159" s="11"/>
      <c r="AF159" s="11"/>
      <c r="AG159" s="36">
        <f t="shared" ref="AG159" si="67">SUM(D159+E159+F159+G159+K159+L159+M159+N159)</f>
        <v>0</v>
      </c>
    </row>
    <row r="160" spans="1:257" ht="33.75" customHeight="1">
      <c r="A160" s="61">
        <v>426300</v>
      </c>
      <c r="B160" s="29" t="s">
        <v>146</v>
      </c>
      <c r="C160" s="30">
        <v>256000</v>
      </c>
      <c r="D160" s="30">
        <v>0</v>
      </c>
      <c r="E160" s="30">
        <v>0</v>
      </c>
      <c r="F160" s="30">
        <v>0</v>
      </c>
      <c r="G160" s="30">
        <v>0</v>
      </c>
      <c r="H160" s="30">
        <v>256000</v>
      </c>
      <c r="I160" s="109">
        <v>0</v>
      </c>
      <c r="J160" s="30">
        <v>0</v>
      </c>
      <c r="K160" s="30">
        <v>256000</v>
      </c>
      <c r="L160" s="30">
        <v>0</v>
      </c>
      <c r="M160" s="30">
        <v>0</v>
      </c>
      <c r="N160" s="31">
        <v>0</v>
      </c>
      <c r="O160" s="70"/>
      <c r="P160" s="79">
        <v>20659511.666666668</v>
      </c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0"/>
      <c r="AB160" s="19"/>
      <c r="AC160" s="2"/>
      <c r="AD160" s="12"/>
      <c r="AE160" s="11"/>
      <c r="AF160" s="11"/>
      <c r="AG160" s="30">
        <v>256000</v>
      </c>
    </row>
    <row r="161" spans="1:33" ht="20.100000000000001" customHeight="1">
      <c r="A161" s="61">
        <v>426400</v>
      </c>
      <c r="B161" s="29" t="s">
        <v>147</v>
      </c>
      <c r="C161" s="30">
        <v>26741414</v>
      </c>
      <c r="D161" s="30">
        <v>0</v>
      </c>
      <c r="E161" s="30">
        <v>0</v>
      </c>
      <c r="F161" s="30">
        <v>0</v>
      </c>
      <c r="G161" s="30">
        <v>1031414</v>
      </c>
      <c r="H161" s="109">
        <v>24950000</v>
      </c>
      <c r="I161" s="109">
        <v>0</v>
      </c>
      <c r="J161" s="109">
        <v>0</v>
      </c>
      <c r="K161" s="109">
        <v>24950000</v>
      </c>
      <c r="L161" s="109">
        <v>0</v>
      </c>
      <c r="M161" s="30">
        <v>0</v>
      </c>
      <c r="N161" s="31">
        <v>760000</v>
      </c>
      <c r="O161" s="70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0"/>
      <c r="AB161" s="19"/>
      <c r="AC161" s="2"/>
      <c r="AD161" s="12"/>
      <c r="AE161" s="11"/>
      <c r="AF161" s="11"/>
      <c r="AG161" s="31">
        <v>26741414</v>
      </c>
    </row>
    <row r="162" spans="1:33" ht="20.100000000000001" customHeight="1">
      <c r="A162" s="61">
        <v>426500</v>
      </c>
      <c r="B162" s="29" t="s">
        <v>148</v>
      </c>
      <c r="C162" s="30">
        <v>100000</v>
      </c>
      <c r="D162" s="30">
        <v>0</v>
      </c>
      <c r="E162" s="30">
        <v>0</v>
      </c>
      <c r="F162" s="30">
        <v>0</v>
      </c>
      <c r="G162" s="30">
        <v>0</v>
      </c>
      <c r="H162" s="109">
        <v>100000</v>
      </c>
      <c r="I162" s="109">
        <v>0</v>
      </c>
      <c r="J162" s="109">
        <v>0</v>
      </c>
      <c r="K162" s="109">
        <v>100000</v>
      </c>
      <c r="L162" s="109">
        <v>0</v>
      </c>
      <c r="M162" s="30">
        <v>0</v>
      </c>
      <c r="N162" s="31">
        <v>0</v>
      </c>
      <c r="O162" s="81">
        <v>1549166.6666666667</v>
      </c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0"/>
      <c r="AB162" s="19"/>
      <c r="AC162" s="2"/>
      <c r="AD162" s="12"/>
      <c r="AE162" s="11"/>
      <c r="AF162" s="11"/>
      <c r="AG162" s="30">
        <v>100000</v>
      </c>
    </row>
    <row r="163" spans="1:33" ht="20.100000000000001" hidden="1" customHeight="1">
      <c r="A163" s="34">
        <v>426600</v>
      </c>
      <c r="B163" s="42" t="s">
        <v>149</v>
      </c>
      <c r="C163" s="36">
        <f>SUM(D163:N163)</f>
        <v>0</v>
      </c>
      <c r="D163" s="36"/>
      <c r="E163" s="36"/>
      <c r="F163" s="36"/>
      <c r="G163" s="36"/>
      <c r="H163" s="108"/>
      <c r="I163" s="108"/>
      <c r="J163" s="108"/>
      <c r="K163" s="108"/>
      <c r="L163" s="108"/>
      <c r="M163" s="36"/>
      <c r="N163" s="37"/>
      <c r="O163" s="70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0"/>
      <c r="AB163" s="2"/>
      <c r="AC163" s="2"/>
      <c r="AD163" s="12"/>
      <c r="AE163" s="11"/>
      <c r="AF163" s="11"/>
      <c r="AG163" s="37"/>
    </row>
    <row r="164" spans="1:33" ht="20.100000000000001" customHeight="1">
      <c r="A164" s="61">
        <v>426700</v>
      </c>
      <c r="B164" s="29" t="s">
        <v>150</v>
      </c>
      <c r="C164" s="30">
        <v>4102732.8</v>
      </c>
      <c r="D164" s="30">
        <v>183732.8</v>
      </c>
      <c r="E164" s="30">
        <v>0</v>
      </c>
      <c r="F164" s="30">
        <v>0</v>
      </c>
      <c r="G164" s="30">
        <v>0</v>
      </c>
      <c r="H164" s="109">
        <v>3899000</v>
      </c>
      <c r="I164" s="109">
        <v>0</v>
      </c>
      <c r="J164" s="109">
        <v>0</v>
      </c>
      <c r="K164" s="109">
        <v>3899000</v>
      </c>
      <c r="L164" s="109">
        <v>0</v>
      </c>
      <c r="M164" s="30">
        <v>0</v>
      </c>
      <c r="N164" s="31">
        <v>20000</v>
      </c>
      <c r="O164" s="81">
        <v>22308000</v>
      </c>
      <c r="P164" s="73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0"/>
      <c r="AB164" s="19"/>
      <c r="AC164" s="2"/>
      <c r="AD164" s="12"/>
      <c r="AE164" s="11"/>
      <c r="AF164" s="11"/>
      <c r="AG164" s="31">
        <v>4102732.8</v>
      </c>
    </row>
    <row r="165" spans="1:33" ht="20.100000000000001" customHeight="1">
      <c r="A165" s="61">
        <v>426800</v>
      </c>
      <c r="B165" s="29" t="s">
        <v>151</v>
      </c>
      <c r="C165" s="30">
        <v>1215000</v>
      </c>
      <c r="D165" s="30">
        <v>0</v>
      </c>
      <c r="E165" s="30">
        <v>0</v>
      </c>
      <c r="F165" s="30">
        <v>0</v>
      </c>
      <c r="G165" s="30">
        <v>0</v>
      </c>
      <c r="H165" s="109">
        <v>1150000</v>
      </c>
      <c r="I165" s="109">
        <v>0</v>
      </c>
      <c r="J165" s="109">
        <v>200000</v>
      </c>
      <c r="K165" s="109">
        <v>950000</v>
      </c>
      <c r="L165" s="109">
        <v>0</v>
      </c>
      <c r="M165" s="109">
        <v>0</v>
      </c>
      <c r="N165" s="109">
        <v>65000</v>
      </c>
      <c r="O165" s="80">
        <v>1333333.3333333335</v>
      </c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76"/>
      <c r="AA165" s="19"/>
      <c r="AB165" s="19"/>
      <c r="AC165" s="2"/>
      <c r="AD165" s="12"/>
      <c r="AE165" s="11"/>
      <c r="AF165" s="11"/>
      <c r="AG165" s="30">
        <v>1015000</v>
      </c>
    </row>
    <row r="166" spans="1:33" ht="31.5" hidden="1" customHeight="1">
      <c r="A166" s="34">
        <v>426811</v>
      </c>
      <c r="B166" s="42" t="s">
        <v>152</v>
      </c>
      <c r="C166" s="36">
        <v>0</v>
      </c>
      <c r="D166" s="36"/>
      <c r="E166" s="36"/>
      <c r="F166" s="36"/>
      <c r="G166" s="36"/>
      <c r="H166" s="36">
        <v>30000</v>
      </c>
      <c r="I166" s="108">
        <v>30000</v>
      </c>
      <c r="J166" s="36">
        <v>30000</v>
      </c>
      <c r="K166" s="36"/>
      <c r="L166" s="36"/>
      <c r="M166" s="36"/>
      <c r="N166" s="37"/>
      <c r="O166" s="70"/>
      <c r="P166" s="11"/>
      <c r="Q166" s="78"/>
      <c r="R166" s="11"/>
      <c r="S166" s="11"/>
      <c r="T166" s="11"/>
      <c r="U166" s="11"/>
      <c r="V166" s="11"/>
      <c r="W166" s="11"/>
      <c r="X166" s="11"/>
      <c r="Y166" s="11"/>
      <c r="Z166" s="74">
        <v>100000</v>
      </c>
      <c r="AA166" s="10"/>
      <c r="AB166" s="19"/>
      <c r="AC166" s="2"/>
      <c r="AD166" s="12"/>
      <c r="AE166" s="11"/>
      <c r="AF166" s="11"/>
      <c r="AG166" s="37"/>
    </row>
    <row r="167" spans="1:33" ht="31.5" hidden="1" customHeight="1">
      <c r="A167" s="34">
        <v>426812</v>
      </c>
      <c r="B167" s="42" t="s">
        <v>153</v>
      </c>
      <c r="C167" s="36">
        <v>0</v>
      </c>
      <c r="D167" s="36"/>
      <c r="E167" s="36"/>
      <c r="F167" s="36"/>
      <c r="G167" s="36"/>
      <c r="H167" s="36">
        <v>12000</v>
      </c>
      <c r="I167" s="108">
        <v>12000</v>
      </c>
      <c r="J167" s="36">
        <v>12000</v>
      </c>
      <c r="K167" s="36"/>
      <c r="L167" s="36">
        <v>0</v>
      </c>
      <c r="M167" s="36"/>
      <c r="N167" s="37"/>
      <c r="O167" s="70"/>
      <c r="P167" s="79"/>
      <c r="Q167" s="73" t="e">
        <f>Q168-P168</f>
        <v>#REF!</v>
      </c>
      <c r="R167" s="11"/>
      <c r="S167" s="11"/>
      <c r="T167" s="11"/>
      <c r="U167" s="11"/>
      <c r="V167" s="11"/>
      <c r="W167" s="11"/>
      <c r="X167" s="11"/>
      <c r="Y167" s="11"/>
      <c r="Z167" s="74">
        <v>100000</v>
      </c>
      <c r="AA167" s="10"/>
      <c r="AB167" s="19"/>
      <c r="AC167" s="2"/>
      <c r="AD167" s="12"/>
      <c r="AE167" s="11"/>
      <c r="AF167" s="11"/>
      <c r="AG167" s="37"/>
    </row>
    <row r="168" spans="1:33" ht="31.5" hidden="1" customHeight="1">
      <c r="A168" s="34">
        <v>426819</v>
      </c>
      <c r="B168" s="42" t="s">
        <v>154</v>
      </c>
      <c r="C168" s="36">
        <v>0</v>
      </c>
      <c r="D168" s="36"/>
      <c r="E168" s="36"/>
      <c r="F168" s="36"/>
      <c r="G168" s="36"/>
      <c r="H168" s="36">
        <v>150000</v>
      </c>
      <c r="I168" s="108">
        <v>150000</v>
      </c>
      <c r="J168" s="36">
        <v>150000</v>
      </c>
      <c r="K168" s="36"/>
      <c r="L168" s="36"/>
      <c r="M168" s="36"/>
      <c r="N168" s="37"/>
      <c r="O168" s="70"/>
      <c r="P168" s="74" t="e">
        <f>P169+#REF!+60500</f>
        <v>#REF!</v>
      </c>
      <c r="Q168" s="73" t="e">
        <f>P168*1.1</f>
        <v>#REF!</v>
      </c>
      <c r="R168" s="11"/>
      <c r="S168" s="11"/>
      <c r="T168" s="11"/>
      <c r="U168" s="11"/>
      <c r="V168" s="11"/>
      <c r="W168" s="11"/>
      <c r="X168" s="11"/>
      <c r="Y168" s="11"/>
      <c r="Z168" s="74">
        <v>300000</v>
      </c>
      <c r="AA168" s="10"/>
      <c r="AB168" s="19"/>
      <c r="AC168" s="2"/>
      <c r="AD168" s="12"/>
      <c r="AE168" s="11"/>
      <c r="AF168" s="11"/>
      <c r="AG168" s="37"/>
    </row>
    <row r="169" spans="1:33" ht="20.100000000000001" customHeight="1">
      <c r="A169" s="61">
        <v>426900</v>
      </c>
      <c r="B169" s="29" t="s">
        <v>155</v>
      </c>
      <c r="C169" s="30">
        <v>2475000</v>
      </c>
      <c r="D169" s="30">
        <v>0</v>
      </c>
      <c r="E169" s="30">
        <v>0</v>
      </c>
      <c r="F169" s="30">
        <v>0</v>
      </c>
      <c r="G169" s="30">
        <v>45000</v>
      </c>
      <c r="H169" s="30">
        <v>2330000</v>
      </c>
      <c r="I169" s="109">
        <v>450000</v>
      </c>
      <c r="J169" s="30">
        <v>200000</v>
      </c>
      <c r="K169" s="30">
        <v>2580000</v>
      </c>
      <c r="L169" s="30">
        <v>0</v>
      </c>
      <c r="M169" s="30">
        <v>50000</v>
      </c>
      <c r="N169" s="31">
        <v>50000</v>
      </c>
      <c r="O169" s="71"/>
      <c r="P169" s="82" t="e">
        <v>#REF!</v>
      </c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2"/>
      <c r="AB169" s="19"/>
      <c r="AC169" s="2"/>
      <c r="AD169" s="2"/>
      <c r="AE169" s="72"/>
      <c r="AF169" s="72"/>
      <c r="AG169" s="31">
        <v>2725000</v>
      </c>
    </row>
    <row r="170" spans="1:33" ht="39.950000000000003" hidden="1" customHeight="1">
      <c r="A170" s="33">
        <v>430000</v>
      </c>
      <c r="B170" s="29" t="s">
        <v>156</v>
      </c>
      <c r="C170" s="30">
        <f t="shared" ref="C170:N170" si="68">SUM(C171+C176+C178+C180+C184)</f>
        <v>0</v>
      </c>
      <c r="D170" s="30">
        <f t="shared" si="68"/>
        <v>0</v>
      </c>
      <c r="E170" s="30">
        <f t="shared" si="68"/>
        <v>0</v>
      </c>
      <c r="F170" s="30">
        <f t="shared" si="68"/>
        <v>0</v>
      </c>
      <c r="G170" s="30">
        <f t="shared" si="68"/>
        <v>0</v>
      </c>
      <c r="H170" s="30">
        <f t="shared" si="68"/>
        <v>0</v>
      </c>
      <c r="I170" s="109">
        <f t="shared" ref="I170:J170" si="69">SUM(I171+I176+I178+I180+I184)</f>
        <v>0</v>
      </c>
      <c r="J170" s="30">
        <f t="shared" si="69"/>
        <v>0</v>
      </c>
      <c r="K170" s="30"/>
      <c r="L170" s="30">
        <f t="shared" si="68"/>
        <v>0</v>
      </c>
      <c r="M170" s="30">
        <f t="shared" si="68"/>
        <v>0</v>
      </c>
      <c r="N170" s="31">
        <f t="shared" si="68"/>
        <v>0</v>
      </c>
      <c r="O170" s="19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31">
        <f t="shared" ref="AG170" si="70">SUM(AG171+AG176+AG178+AG180+AG184)</f>
        <v>0</v>
      </c>
    </row>
    <row r="171" spans="1:33" ht="20.100000000000001" hidden="1" customHeight="1">
      <c r="A171" s="33">
        <v>431000</v>
      </c>
      <c r="B171" s="29" t="s">
        <v>157</v>
      </c>
      <c r="C171" s="30">
        <f t="shared" ref="C171:N171" si="71">SUM(C172:C174)</f>
        <v>0</v>
      </c>
      <c r="D171" s="30">
        <f t="shared" si="71"/>
        <v>0</v>
      </c>
      <c r="E171" s="30">
        <f t="shared" si="71"/>
        <v>0</v>
      </c>
      <c r="F171" s="30">
        <f t="shared" si="71"/>
        <v>0</v>
      </c>
      <c r="G171" s="30">
        <f t="shared" si="71"/>
        <v>0</v>
      </c>
      <c r="H171" s="30">
        <f t="shared" si="71"/>
        <v>0</v>
      </c>
      <c r="I171" s="109">
        <f t="shared" ref="I171:J171" si="72">SUM(I172:I174)</f>
        <v>0</v>
      </c>
      <c r="J171" s="30">
        <f t="shared" si="72"/>
        <v>0</v>
      </c>
      <c r="K171" s="30"/>
      <c r="L171" s="30">
        <f t="shared" si="71"/>
        <v>0</v>
      </c>
      <c r="M171" s="30">
        <f t="shared" si="71"/>
        <v>0</v>
      </c>
      <c r="N171" s="31">
        <f t="shared" si="71"/>
        <v>0</v>
      </c>
      <c r="O171" s="19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31">
        <f t="shared" ref="AG171" si="73">SUM(AG172:AG174)</f>
        <v>0</v>
      </c>
    </row>
    <row r="172" spans="1:33" ht="20.100000000000001" hidden="1" customHeight="1">
      <c r="A172" s="34">
        <v>431100</v>
      </c>
      <c r="B172" s="35" t="s">
        <v>158</v>
      </c>
      <c r="C172" s="36">
        <f>SUM(D172:N172)</f>
        <v>0</v>
      </c>
      <c r="D172" s="36"/>
      <c r="E172" s="36"/>
      <c r="F172" s="36"/>
      <c r="G172" s="36"/>
      <c r="H172" s="36"/>
      <c r="I172" s="108"/>
      <c r="J172" s="36"/>
      <c r="K172" s="36"/>
      <c r="L172" s="36"/>
      <c r="M172" s="36"/>
      <c r="N172" s="37"/>
      <c r="O172" s="19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37"/>
    </row>
    <row r="173" spans="1:33" ht="20.100000000000001" hidden="1" customHeight="1">
      <c r="A173" s="34">
        <v>431200</v>
      </c>
      <c r="B173" s="35" t="s">
        <v>159</v>
      </c>
      <c r="C173" s="36">
        <f>SUM(D173:N173)</f>
        <v>0</v>
      </c>
      <c r="D173" s="36"/>
      <c r="E173" s="36"/>
      <c r="F173" s="36"/>
      <c r="G173" s="36"/>
      <c r="H173" s="36"/>
      <c r="I173" s="108"/>
      <c r="J173" s="36"/>
      <c r="K173" s="36"/>
      <c r="L173" s="36"/>
      <c r="M173" s="36"/>
      <c r="N173" s="37"/>
      <c r="O173" s="19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37"/>
    </row>
    <row r="174" spans="1:33" ht="20.100000000000001" hidden="1" customHeight="1">
      <c r="A174" s="34">
        <v>431300</v>
      </c>
      <c r="B174" s="35" t="s">
        <v>160</v>
      </c>
      <c r="C174" s="36">
        <f>SUM(D174:N174)</f>
        <v>0</v>
      </c>
      <c r="D174" s="36"/>
      <c r="E174" s="36"/>
      <c r="F174" s="36"/>
      <c r="G174" s="36"/>
      <c r="H174" s="36"/>
      <c r="I174" s="108"/>
      <c r="J174" s="36"/>
      <c r="K174" s="36"/>
      <c r="L174" s="36"/>
      <c r="M174" s="36"/>
      <c r="N174" s="37"/>
      <c r="O174" s="19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37"/>
    </row>
    <row r="175" spans="1:33" ht="15.75" hidden="1" customHeight="1">
      <c r="A175" s="38" t="s">
        <v>13</v>
      </c>
      <c r="B175" s="62" t="s">
        <v>27</v>
      </c>
      <c r="C175" s="43">
        <v>4</v>
      </c>
      <c r="D175" s="43">
        <v>5</v>
      </c>
      <c r="E175" s="43">
        <v>6</v>
      </c>
      <c r="F175" s="43">
        <v>7</v>
      </c>
      <c r="G175" s="43">
        <v>8</v>
      </c>
      <c r="H175" s="43">
        <v>9</v>
      </c>
      <c r="I175" s="195">
        <v>9</v>
      </c>
      <c r="J175" s="43">
        <v>9</v>
      </c>
      <c r="K175" s="43"/>
      <c r="L175" s="43">
        <v>10</v>
      </c>
      <c r="M175" s="43">
        <v>11</v>
      </c>
      <c r="N175" s="44">
        <v>12</v>
      </c>
      <c r="O175" s="19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44">
        <v>12</v>
      </c>
    </row>
    <row r="176" spans="1:33" ht="20.100000000000001" hidden="1" customHeight="1">
      <c r="A176" s="33">
        <v>432000</v>
      </c>
      <c r="B176" s="29" t="s">
        <v>161</v>
      </c>
      <c r="C176" s="30">
        <f t="shared" ref="C176:N176" si="74">SUM(C177)</f>
        <v>0</v>
      </c>
      <c r="D176" s="30">
        <f t="shared" si="74"/>
        <v>0</v>
      </c>
      <c r="E176" s="30">
        <f t="shared" si="74"/>
        <v>0</v>
      </c>
      <c r="F176" s="30">
        <f t="shared" si="74"/>
        <v>0</v>
      </c>
      <c r="G176" s="30">
        <f t="shared" si="74"/>
        <v>0</v>
      </c>
      <c r="H176" s="30">
        <f t="shared" si="74"/>
        <v>0</v>
      </c>
      <c r="I176" s="109">
        <f t="shared" si="74"/>
        <v>0</v>
      </c>
      <c r="J176" s="30">
        <f t="shared" si="74"/>
        <v>0</v>
      </c>
      <c r="K176" s="30"/>
      <c r="L176" s="30">
        <f t="shared" si="74"/>
        <v>0</v>
      </c>
      <c r="M176" s="30">
        <f t="shared" si="74"/>
        <v>0</v>
      </c>
      <c r="N176" s="31">
        <f t="shared" si="74"/>
        <v>0</v>
      </c>
      <c r="O176" s="19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31">
        <f t="shared" ref="AG176" si="75">SUM(AG177)</f>
        <v>0</v>
      </c>
    </row>
    <row r="177" spans="1:33" ht="20.100000000000001" hidden="1" customHeight="1">
      <c r="A177" s="34">
        <v>432100</v>
      </c>
      <c r="B177" s="35" t="s">
        <v>162</v>
      </c>
      <c r="C177" s="36">
        <f>SUM(D177:N177)</f>
        <v>0</v>
      </c>
      <c r="D177" s="36"/>
      <c r="E177" s="36"/>
      <c r="F177" s="36"/>
      <c r="G177" s="36"/>
      <c r="H177" s="36"/>
      <c r="I177" s="108"/>
      <c r="J177" s="36"/>
      <c r="K177" s="36"/>
      <c r="L177" s="36"/>
      <c r="M177" s="36"/>
      <c r="N177" s="37"/>
      <c r="O177" s="19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37"/>
    </row>
    <row r="178" spans="1:33" ht="20.100000000000001" hidden="1" customHeight="1">
      <c r="A178" s="33">
        <v>433000</v>
      </c>
      <c r="B178" s="29" t="s">
        <v>163</v>
      </c>
      <c r="C178" s="30">
        <f t="shared" ref="C178:N178" si="76">SUM(C179)</f>
        <v>0</v>
      </c>
      <c r="D178" s="30">
        <f t="shared" si="76"/>
        <v>0</v>
      </c>
      <c r="E178" s="30">
        <f t="shared" si="76"/>
        <v>0</v>
      </c>
      <c r="F178" s="30">
        <f t="shared" si="76"/>
        <v>0</v>
      </c>
      <c r="G178" s="30">
        <f t="shared" si="76"/>
        <v>0</v>
      </c>
      <c r="H178" s="30">
        <f t="shared" si="76"/>
        <v>0</v>
      </c>
      <c r="I178" s="109">
        <f t="shared" si="76"/>
        <v>0</v>
      </c>
      <c r="J178" s="30">
        <f t="shared" si="76"/>
        <v>0</v>
      </c>
      <c r="K178" s="30"/>
      <c r="L178" s="30">
        <f t="shared" si="76"/>
        <v>0</v>
      </c>
      <c r="M178" s="30">
        <f t="shared" si="76"/>
        <v>0</v>
      </c>
      <c r="N178" s="31">
        <f t="shared" si="76"/>
        <v>0</v>
      </c>
      <c r="O178" s="19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31">
        <f t="shared" ref="AG178" si="77">SUM(AG179)</f>
        <v>0</v>
      </c>
    </row>
    <row r="179" spans="1:33" ht="20.100000000000001" hidden="1" customHeight="1">
      <c r="A179" s="34">
        <v>433100</v>
      </c>
      <c r="B179" s="35" t="s">
        <v>164</v>
      </c>
      <c r="C179" s="36">
        <f>SUM(D179:N179)</f>
        <v>0</v>
      </c>
      <c r="D179" s="36"/>
      <c r="E179" s="36"/>
      <c r="F179" s="36"/>
      <c r="G179" s="36"/>
      <c r="H179" s="36"/>
      <c r="I179" s="108"/>
      <c r="J179" s="36"/>
      <c r="K179" s="36"/>
      <c r="L179" s="36"/>
      <c r="M179" s="36"/>
      <c r="N179" s="37"/>
      <c r="O179" s="19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37"/>
    </row>
    <row r="180" spans="1:33" ht="20.100000000000001" hidden="1" customHeight="1">
      <c r="A180" s="33">
        <v>434000</v>
      </c>
      <c r="B180" s="29" t="s">
        <v>165</v>
      </c>
      <c r="C180" s="30">
        <f t="shared" ref="C180:N180" si="78">SUM(C181:C183)</f>
        <v>0</v>
      </c>
      <c r="D180" s="30">
        <f t="shared" si="78"/>
        <v>0</v>
      </c>
      <c r="E180" s="30">
        <f t="shared" si="78"/>
        <v>0</v>
      </c>
      <c r="F180" s="30">
        <f t="shared" si="78"/>
        <v>0</v>
      </c>
      <c r="G180" s="30">
        <f t="shared" si="78"/>
        <v>0</v>
      </c>
      <c r="H180" s="30">
        <f t="shared" si="78"/>
        <v>0</v>
      </c>
      <c r="I180" s="109">
        <f t="shared" ref="I180:J180" si="79">SUM(I181:I183)</f>
        <v>0</v>
      </c>
      <c r="J180" s="30">
        <f t="shared" si="79"/>
        <v>0</v>
      </c>
      <c r="K180" s="30"/>
      <c r="L180" s="30">
        <f t="shared" si="78"/>
        <v>0</v>
      </c>
      <c r="M180" s="30">
        <f t="shared" si="78"/>
        <v>0</v>
      </c>
      <c r="N180" s="31">
        <f t="shared" si="78"/>
        <v>0</v>
      </c>
      <c r="O180" s="19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31">
        <f t="shared" ref="AG180" si="80">SUM(AG181:AG183)</f>
        <v>0</v>
      </c>
    </row>
    <row r="181" spans="1:33" ht="20.100000000000001" hidden="1" customHeight="1">
      <c r="A181" s="34">
        <v>434100</v>
      </c>
      <c r="B181" s="35" t="s">
        <v>166</v>
      </c>
      <c r="C181" s="36">
        <f>SUM(D181:N181)</f>
        <v>0</v>
      </c>
      <c r="D181" s="36"/>
      <c r="E181" s="36"/>
      <c r="F181" s="36"/>
      <c r="G181" s="36"/>
      <c r="H181" s="36"/>
      <c r="I181" s="108"/>
      <c r="J181" s="36"/>
      <c r="K181" s="36"/>
      <c r="L181" s="36"/>
      <c r="M181" s="36"/>
      <c r="N181" s="37"/>
      <c r="O181" s="19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37"/>
    </row>
    <row r="182" spans="1:33" ht="20.100000000000001" hidden="1" customHeight="1">
      <c r="A182" s="34">
        <v>434200</v>
      </c>
      <c r="B182" s="35" t="s">
        <v>167</v>
      </c>
      <c r="C182" s="36">
        <f>SUM(D182:N182)</f>
        <v>0</v>
      </c>
      <c r="D182" s="36"/>
      <c r="E182" s="36"/>
      <c r="F182" s="36"/>
      <c r="G182" s="36"/>
      <c r="H182" s="36"/>
      <c r="I182" s="108"/>
      <c r="J182" s="36"/>
      <c r="K182" s="36"/>
      <c r="L182" s="36"/>
      <c r="M182" s="36"/>
      <c r="N182" s="37"/>
      <c r="O182" s="19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37"/>
    </row>
    <row r="183" spans="1:33" ht="20.100000000000001" hidden="1" customHeight="1">
      <c r="A183" s="34">
        <v>434300</v>
      </c>
      <c r="B183" s="35" t="s">
        <v>168</v>
      </c>
      <c r="C183" s="36">
        <f>SUM(D183:N183)</f>
        <v>0</v>
      </c>
      <c r="D183" s="36"/>
      <c r="E183" s="36"/>
      <c r="F183" s="36"/>
      <c r="G183" s="36"/>
      <c r="H183" s="36"/>
      <c r="I183" s="108"/>
      <c r="J183" s="36"/>
      <c r="K183" s="36"/>
      <c r="L183" s="36"/>
      <c r="M183" s="36"/>
      <c r="N183" s="37"/>
      <c r="O183" s="19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37"/>
    </row>
    <row r="184" spans="1:33" ht="20.100000000000001" hidden="1" customHeight="1">
      <c r="A184" s="33">
        <v>435000</v>
      </c>
      <c r="B184" s="29" t="s">
        <v>169</v>
      </c>
      <c r="C184" s="30">
        <f t="shared" ref="C184:N184" si="81">SUM(C185)</f>
        <v>0</v>
      </c>
      <c r="D184" s="30">
        <f t="shared" si="81"/>
        <v>0</v>
      </c>
      <c r="E184" s="30">
        <f t="shared" si="81"/>
        <v>0</v>
      </c>
      <c r="F184" s="30">
        <f t="shared" si="81"/>
        <v>0</v>
      </c>
      <c r="G184" s="30">
        <f t="shared" si="81"/>
        <v>0</v>
      </c>
      <c r="H184" s="30">
        <f t="shared" si="81"/>
        <v>0</v>
      </c>
      <c r="I184" s="109">
        <f t="shared" si="81"/>
        <v>0</v>
      </c>
      <c r="J184" s="30">
        <f t="shared" si="81"/>
        <v>0</v>
      </c>
      <c r="K184" s="30"/>
      <c r="L184" s="30">
        <f t="shared" si="81"/>
        <v>0</v>
      </c>
      <c r="M184" s="30">
        <f t="shared" si="81"/>
        <v>0</v>
      </c>
      <c r="N184" s="31">
        <f t="shared" si="81"/>
        <v>0</v>
      </c>
      <c r="O184" s="19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31">
        <f t="shared" ref="AG184" si="82">SUM(AG185)</f>
        <v>0</v>
      </c>
    </row>
    <row r="185" spans="1:33" ht="20.100000000000001" hidden="1" customHeight="1">
      <c r="A185" s="34">
        <v>435100</v>
      </c>
      <c r="B185" s="35" t="s">
        <v>170</v>
      </c>
      <c r="C185" s="36">
        <f>SUM(D185:N185)</f>
        <v>0</v>
      </c>
      <c r="D185" s="36"/>
      <c r="E185" s="36"/>
      <c r="F185" s="36"/>
      <c r="G185" s="36"/>
      <c r="H185" s="36"/>
      <c r="I185" s="108"/>
      <c r="J185" s="36"/>
      <c r="K185" s="36"/>
      <c r="L185" s="36"/>
      <c r="M185" s="36"/>
      <c r="N185" s="37"/>
      <c r="O185" s="19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37"/>
    </row>
    <row r="186" spans="1:33" ht="20.100000000000001" hidden="1" customHeight="1">
      <c r="A186" s="34">
        <v>441100</v>
      </c>
      <c r="B186" s="35" t="s">
        <v>171</v>
      </c>
      <c r="C186" s="36">
        <f t="shared" ref="C186:C194" si="83">SUM(D186:N186)</f>
        <v>0</v>
      </c>
      <c r="D186" s="36"/>
      <c r="E186" s="36"/>
      <c r="F186" s="36"/>
      <c r="G186" s="36"/>
      <c r="H186" s="36"/>
      <c r="I186" s="108"/>
      <c r="J186" s="36"/>
      <c r="K186" s="36"/>
      <c r="L186" s="36"/>
      <c r="M186" s="36"/>
      <c r="N186" s="37"/>
      <c r="O186" s="19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37"/>
    </row>
    <row r="187" spans="1:33" ht="20.100000000000001" hidden="1" customHeight="1">
      <c r="A187" s="34">
        <v>441200</v>
      </c>
      <c r="B187" s="35" t="s">
        <v>172</v>
      </c>
      <c r="C187" s="36">
        <f t="shared" si="83"/>
        <v>0</v>
      </c>
      <c r="D187" s="36"/>
      <c r="E187" s="36"/>
      <c r="F187" s="36"/>
      <c r="G187" s="36"/>
      <c r="H187" s="36"/>
      <c r="I187" s="108"/>
      <c r="J187" s="36"/>
      <c r="K187" s="36"/>
      <c r="L187" s="36"/>
      <c r="M187" s="36"/>
      <c r="N187" s="37"/>
      <c r="O187" s="19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37"/>
    </row>
    <row r="188" spans="1:33" ht="20.100000000000001" hidden="1" customHeight="1">
      <c r="A188" s="34">
        <v>441300</v>
      </c>
      <c r="B188" s="35" t="s">
        <v>173</v>
      </c>
      <c r="C188" s="36">
        <f t="shared" si="83"/>
        <v>0</v>
      </c>
      <c r="D188" s="36"/>
      <c r="E188" s="36"/>
      <c r="F188" s="36"/>
      <c r="G188" s="36"/>
      <c r="H188" s="36"/>
      <c r="I188" s="108"/>
      <c r="J188" s="36"/>
      <c r="K188" s="36"/>
      <c r="L188" s="36"/>
      <c r="M188" s="36"/>
      <c r="N188" s="37"/>
      <c r="O188" s="19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37"/>
    </row>
    <row r="189" spans="1:33" ht="20.100000000000001" hidden="1" customHeight="1">
      <c r="A189" s="34">
        <v>441400</v>
      </c>
      <c r="B189" s="35" t="s">
        <v>174</v>
      </c>
      <c r="C189" s="36">
        <f t="shared" si="83"/>
        <v>0</v>
      </c>
      <c r="D189" s="36"/>
      <c r="E189" s="36"/>
      <c r="F189" s="36"/>
      <c r="G189" s="36"/>
      <c r="H189" s="36"/>
      <c r="I189" s="108"/>
      <c r="J189" s="36"/>
      <c r="K189" s="36"/>
      <c r="L189" s="36"/>
      <c r="M189" s="36"/>
      <c r="N189" s="37"/>
      <c r="O189" s="19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37"/>
    </row>
    <row r="190" spans="1:33" ht="20.100000000000001" hidden="1" customHeight="1">
      <c r="A190" s="34">
        <v>441500</v>
      </c>
      <c r="B190" s="35" t="s">
        <v>175</v>
      </c>
      <c r="C190" s="36">
        <f t="shared" si="83"/>
        <v>0</v>
      </c>
      <c r="D190" s="36"/>
      <c r="E190" s="36"/>
      <c r="F190" s="36"/>
      <c r="G190" s="36"/>
      <c r="H190" s="36"/>
      <c r="I190" s="108"/>
      <c r="J190" s="36"/>
      <c r="K190" s="36"/>
      <c r="L190" s="36"/>
      <c r="M190" s="36"/>
      <c r="N190" s="37"/>
      <c r="O190" s="19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37"/>
    </row>
    <row r="191" spans="1:33" ht="20.100000000000001" hidden="1" customHeight="1">
      <c r="A191" s="34">
        <v>441600</v>
      </c>
      <c r="B191" s="35" t="s">
        <v>176</v>
      </c>
      <c r="C191" s="36">
        <f t="shared" si="83"/>
        <v>0</v>
      </c>
      <c r="D191" s="36"/>
      <c r="E191" s="36"/>
      <c r="F191" s="36"/>
      <c r="G191" s="36"/>
      <c r="H191" s="36"/>
      <c r="I191" s="108"/>
      <c r="J191" s="36"/>
      <c r="K191" s="36"/>
      <c r="L191" s="36"/>
      <c r="M191" s="36"/>
      <c r="N191" s="37"/>
      <c r="O191" s="19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37"/>
    </row>
    <row r="192" spans="1:33" ht="20.100000000000001" hidden="1" customHeight="1">
      <c r="A192" s="34">
        <v>441700</v>
      </c>
      <c r="B192" s="35" t="s">
        <v>177</v>
      </c>
      <c r="C192" s="36">
        <f t="shared" si="83"/>
        <v>0</v>
      </c>
      <c r="D192" s="36"/>
      <c r="E192" s="36"/>
      <c r="F192" s="36"/>
      <c r="G192" s="36"/>
      <c r="H192" s="36"/>
      <c r="I192" s="108"/>
      <c r="J192" s="36"/>
      <c r="K192" s="36"/>
      <c r="L192" s="36"/>
      <c r="M192" s="36"/>
      <c r="N192" s="37"/>
      <c r="O192" s="19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37"/>
    </row>
    <row r="193" spans="1:257" ht="20.100000000000001" hidden="1" customHeight="1">
      <c r="A193" s="34">
        <v>441800</v>
      </c>
      <c r="B193" s="35" t="s">
        <v>178</v>
      </c>
      <c r="C193" s="36">
        <f t="shared" si="83"/>
        <v>0</v>
      </c>
      <c r="D193" s="36"/>
      <c r="E193" s="36"/>
      <c r="F193" s="36"/>
      <c r="G193" s="36"/>
      <c r="H193" s="36"/>
      <c r="I193" s="108"/>
      <c r="J193" s="36"/>
      <c r="K193" s="36"/>
      <c r="L193" s="36"/>
      <c r="M193" s="36"/>
      <c r="N193" s="37"/>
      <c r="O193" s="19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37"/>
    </row>
    <row r="194" spans="1:257" ht="20.100000000000001" hidden="1" customHeight="1">
      <c r="A194" s="34">
        <v>441900</v>
      </c>
      <c r="B194" s="35" t="s">
        <v>66</v>
      </c>
      <c r="C194" s="36">
        <f t="shared" si="83"/>
        <v>0</v>
      </c>
      <c r="D194" s="36"/>
      <c r="E194" s="36"/>
      <c r="F194" s="36"/>
      <c r="G194" s="36"/>
      <c r="H194" s="36"/>
      <c r="I194" s="108"/>
      <c r="J194" s="36"/>
      <c r="K194" s="36"/>
      <c r="L194" s="36"/>
      <c r="M194" s="36"/>
      <c r="N194" s="37"/>
      <c r="O194" s="19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37"/>
    </row>
    <row r="195" spans="1:257" ht="20.100000000000001" hidden="1" customHeight="1">
      <c r="A195" s="33">
        <v>442000</v>
      </c>
      <c r="B195" s="29" t="s">
        <v>179</v>
      </c>
      <c r="C195" s="30">
        <f t="shared" ref="C195:N195" si="84">SUM(C196+C197+C198+C199+C201+C202)</f>
        <v>0</v>
      </c>
      <c r="D195" s="30">
        <f t="shared" si="84"/>
        <v>0</v>
      </c>
      <c r="E195" s="30">
        <f t="shared" si="84"/>
        <v>0</v>
      </c>
      <c r="F195" s="30">
        <f t="shared" si="84"/>
        <v>0</v>
      </c>
      <c r="G195" s="30">
        <f t="shared" si="84"/>
        <v>0</v>
      </c>
      <c r="H195" s="30">
        <f t="shared" si="84"/>
        <v>0</v>
      </c>
      <c r="I195" s="109">
        <f t="shared" ref="I195:J195" si="85">SUM(I196+I197+I198+I199+I201+I202)</f>
        <v>0</v>
      </c>
      <c r="J195" s="30">
        <f t="shared" si="85"/>
        <v>0</v>
      </c>
      <c r="K195" s="30"/>
      <c r="L195" s="30">
        <f t="shared" si="84"/>
        <v>0</v>
      </c>
      <c r="M195" s="30">
        <f t="shared" si="84"/>
        <v>0</v>
      </c>
      <c r="N195" s="31">
        <f t="shared" si="84"/>
        <v>0</v>
      </c>
      <c r="O195" s="19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31">
        <f t="shared" ref="AG195" si="86">SUM(AG196+AG197+AG198+AG199+AG201+AG202)</f>
        <v>0</v>
      </c>
    </row>
    <row r="196" spans="1:257" ht="20.100000000000001" hidden="1" customHeight="1">
      <c r="A196" s="34">
        <v>442100</v>
      </c>
      <c r="B196" s="35" t="s">
        <v>180</v>
      </c>
      <c r="C196" s="36">
        <f>SUM(D196:N196)</f>
        <v>0</v>
      </c>
      <c r="D196" s="36"/>
      <c r="E196" s="36"/>
      <c r="F196" s="36"/>
      <c r="G196" s="36"/>
      <c r="H196" s="36"/>
      <c r="I196" s="108"/>
      <c r="J196" s="36"/>
      <c r="K196" s="36"/>
      <c r="L196" s="36"/>
      <c r="M196" s="36"/>
      <c r="N196" s="37"/>
      <c r="O196" s="19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37"/>
    </row>
    <row r="197" spans="1:257" ht="20.100000000000001" hidden="1" customHeight="1">
      <c r="A197" s="34">
        <v>442200</v>
      </c>
      <c r="B197" s="35" t="s">
        <v>181</v>
      </c>
      <c r="C197" s="36">
        <f>SUM(D197:N197)</f>
        <v>0</v>
      </c>
      <c r="D197" s="36"/>
      <c r="E197" s="36"/>
      <c r="F197" s="36"/>
      <c r="G197" s="36"/>
      <c r="H197" s="36"/>
      <c r="I197" s="108"/>
      <c r="J197" s="36"/>
      <c r="K197" s="36"/>
      <c r="L197" s="36"/>
      <c r="M197" s="36"/>
      <c r="N197" s="37"/>
      <c r="O197" s="19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37"/>
    </row>
    <row r="198" spans="1:257" ht="20.100000000000001" hidden="1" customHeight="1">
      <c r="A198" s="34">
        <v>442300</v>
      </c>
      <c r="B198" s="35" t="s">
        <v>182</v>
      </c>
      <c r="C198" s="36">
        <f>SUM(D198:N198)</f>
        <v>0</v>
      </c>
      <c r="D198" s="36"/>
      <c r="E198" s="36"/>
      <c r="F198" s="36"/>
      <c r="G198" s="36"/>
      <c r="H198" s="36"/>
      <c r="I198" s="108"/>
      <c r="J198" s="36"/>
      <c r="K198" s="36"/>
      <c r="L198" s="36"/>
      <c r="M198" s="36"/>
      <c r="N198" s="37"/>
      <c r="O198" s="19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37"/>
    </row>
    <row r="199" spans="1:257" ht="20.100000000000001" hidden="1" customHeight="1">
      <c r="A199" s="34">
        <v>442400</v>
      </c>
      <c r="B199" s="35" t="s">
        <v>183</v>
      </c>
      <c r="C199" s="36">
        <f>SUM(D199:N199)</f>
        <v>0</v>
      </c>
      <c r="D199" s="36"/>
      <c r="E199" s="36"/>
      <c r="F199" s="36"/>
      <c r="G199" s="36"/>
      <c r="H199" s="36"/>
      <c r="I199" s="108"/>
      <c r="J199" s="36"/>
      <c r="K199" s="36"/>
      <c r="L199" s="36"/>
      <c r="M199" s="36"/>
      <c r="N199" s="37"/>
      <c r="O199" s="19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37"/>
    </row>
    <row r="200" spans="1:257" ht="15.75" hidden="1" customHeight="1">
      <c r="A200" s="38" t="s">
        <v>13</v>
      </c>
      <c r="B200" s="62" t="s">
        <v>27</v>
      </c>
      <c r="C200" s="43">
        <v>4</v>
      </c>
      <c r="D200" s="43">
        <v>5</v>
      </c>
      <c r="E200" s="43">
        <v>6</v>
      </c>
      <c r="F200" s="43">
        <v>7</v>
      </c>
      <c r="G200" s="43">
        <v>8</v>
      </c>
      <c r="H200" s="43">
        <v>9</v>
      </c>
      <c r="I200" s="195">
        <v>9</v>
      </c>
      <c r="J200" s="43">
        <v>9</v>
      </c>
      <c r="K200" s="43"/>
      <c r="L200" s="43">
        <v>10</v>
      </c>
      <c r="M200" s="43">
        <v>11</v>
      </c>
      <c r="N200" s="44">
        <v>12</v>
      </c>
      <c r="O200" s="19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44">
        <v>12</v>
      </c>
    </row>
    <row r="201" spans="1:257" ht="20.100000000000001" hidden="1" customHeight="1">
      <c r="A201" s="34">
        <v>442500</v>
      </c>
      <c r="B201" s="35" t="s">
        <v>184</v>
      </c>
      <c r="C201" s="36">
        <f>SUM(D201:N201)</f>
        <v>0</v>
      </c>
      <c r="D201" s="36"/>
      <c r="E201" s="36"/>
      <c r="F201" s="36"/>
      <c r="G201" s="36"/>
      <c r="H201" s="36"/>
      <c r="I201" s="108"/>
      <c r="J201" s="36"/>
      <c r="K201" s="36"/>
      <c r="L201" s="36"/>
      <c r="M201" s="36"/>
      <c r="N201" s="37"/>
      <c r="O201" s="19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37"/>
    </row>
    <row r="202" spans="1:257" ht="20.100000000000001" hidden="1" customHeight="1">
      <c r="A202" s="34">
        <v>442600</v>
      </c>
      <c r="B202" s="35" t="s">
        <v>185</v>
      </c>
      <c r="C202" s="36">
        <f>SUM(D202:N202)</f>
        <v>0</v>
      </c>
      <c r="D202" s="36"/>
      <c r="E202" s="36"/>
      <c r="F202" s="36"/>
      <c r="G202" s="36"/>
      <c r="H202" s="36"/>
      <c r="I202" s="108"/>
      <c r="J202" s="36"/>
      <c r="K202" s="36"/>
      <c r="L202" s="36"/>
      <c r="M202" s="36"/>
      <c r="N202" s="37"/>
      <c r="O202" s="19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37"/>
    </row>
    <row r="203" spans="1:257" ht="20.100000000000001" hidden="1" customHeight="1">
      <c r="A203" s="33">
        <v>443000</v>
      </c>
      <c r="B203" s="29" t="s">
        <v>186</v>
      </c>
      <c r="C203" s="30">
        <f t="shared" ref="C203:N203" si="87">SUM(C204)</f>
        <v>0</v>
      </c>
      <c r="D203" s="30">
        <f t="shared" si="87"/>
        <v>0</v>
      </c>
      <c r="E203" s="30">
        <f t="shared" si="87"/>
        <v>0</v>
      </c>
      <c r="F203" s="30">
        <f t="shared" si="87"/>
        <v>0</v>
      </c>
      <c r="G203" s="30">
        <f t="shared" si="87"/>
        <v>0</v>
      </c>
      <c r="H203" s="30">
        <f t="shared" si="87"/>
        <v>0</v>
      </c>
      <c r="I203" s="109">
        <f t="shared" si="87"/>
        <v>0</v>
      </c>
      <c r="J203" s="30">
        <f t="shared" si="87"/>
        <v>0</v>
      </c>
      <c r="K203" s="30"/>
      <c r="L203" s="30">
        <f t="shared" si="87"/>
        <v>0</v>
      </c>
      <c r="M203" s="30">
        <f t="shared" si="87"/>
        <v>0</v>
      </c>
      <c r="N203" s="31">
        <f t="shared" si="87"/>
        <v>0</v>
      </c>
      <c r="O203" s="19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31">
        <f t="shared" ref="AG203" si="88">SUM(AG204)</f>
        <v>0</v>
      </c>
    </row>
    <row r="204" spans="1:257" ht="20.100000000000001" hidden="1" customHeight="1">
      <c r="A204" s="34">
        <v>443100</v>
      </c>
      <c r="B204" s="35" t="s">
        <v>187</v>
      </c>
      <c r="C204" s="36">
        <f>SUM(D204:N204)</f>
        <v>0</v>
      </c>
      <c r="D204" s="36"/>
      <c r="E204" s="36"/>
      <c r="F204" s="36"/>
      <c r="G204" s="36"/>
      <c r="H204" s="36"/>
      <c r="I204" s="108"/>
      <c r="J204" s="36"/>
      <c r="K204" s="36"/>
      <c r="L204" s="36"/>
      <c r="M204" s="36"/>
      <c r="N204" s="37"/>
      <c r="O204" s="19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37"/>
    </row>
    <row r="205" spans="1:257" s="139" customFormat="1" ht="20.100000000000001" customHeight="1">
      <c r="A205" s="124">
        <v>444000</v>
      </c>
      <c r="B205" s="125" t="s">
        <v>271</v>
      </c>
      <c r="C205" s="126">
        <f t="shared" ref="C205:N205" si="89">SUM(C206+C207)</f>
        <v>70000</v>
      </c>
      <c r="D205" s="126">
        <f t="shared" si="89"/>
        <v>0</v>
      </c>
      <c r="E205" s="126">
        <f t="shared" si="89"/>
        <v>0</v>
      </c>
      <c r="F205" s="126">
        <f t="shared" si="89"/>
        <v>0</v>
      </c>
      <c r="G205" s="126">
        <f t="shared" si="89"/>
        <v>0</v>
      </c>
      <c r="H205" s="126">
        <f t="shared" si="89"/>
        <v>0</v>
      </c>
      <c r="I205" s="194">
        <f t="shared" si="89"/>
        <v>0</v>
      </c>
      <c r="J205" s="126">
        <f t="shared" si="89"/>
        <v>0</v>
      </c>
      <c r="K205" s="126">
        <f t="shared" si="89"/>
        <v>0</v>
      </c>
      <c r="L205" s="126">
        <f t="shared" si="89"/>
        <v>0</v>
      </c>
      <c r="M205" s="126">
        <f t="shared" si="89"/>
        <v>0</v>
      </c>
      <c r="N205" s="126">
        <f t="shared" si="89"/>
        <v>70000</v>
      </c>
      <c r="O205" s="135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5"/>
      <c r="AC205" s="137"/>
      <c r="AD205" s="137"/>
      <c r="AE205" s="137"/>
      <c r="AF205" s="137"/>
      <c r="AG205" s="126">
        <f>SUM(AG206+AG207)</f>
        <v>70000</v>
      </c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38"/>
      <c r="AX205" s="138"/>
      <c r="AY205" s="138"/>
      <c r="AZ205" s="138"/>
      <c r="BA205" s="138"/>
      <c r="BB205" s="138"/>
      <c r="BC205" s="138"/>
      <c r="BD205" s="138"/>
      <c r="BE205" s="138"/>
      <c r="BF205" s="138"/>
      <c r="BG205" s="138"/>
      <c r="BH205" s="138"/>
      <c r="BI205" s="138"/>
      <c r="BJ205" s="138"/>
      <c r="BK205" s="138"/>
      <c r="BL205" s="138"/>
      <c r="BM205" s="138"/>
      <c r="BN205" s="138"/>
      <c r="BO205" s="138"/>
      <c r="BP205" s="138"/>
      <c r="BQ205" s="138"/>
      <c r="BR205" s="138"/>
      <c r="BS205" s="138"/>
      <c r="BT205" s="138"/>
      <c r="BU205" s="138"/>
      <c r="BV205" s="138"/>
      <c r="BW205" s="138"/>
      <c r="BX205" s="138"/>
      <c r="BY205" s="138"/>
      <c r="BZ205" s="138"/>
      <c r="CA205" s="138"/>
      <c r="CB205" s="138"/>
      <c r="CC205" s="138"/>
      <c r="CD205" s="138"/>
      <c r="CE205" s="138"/>
      <c r="CF205" s="138"/>
      <c r="CG205" s="138"/>
      <c r="CH205" s="138"/>
      <c r="CI205" s="138"/>
      <c r="CJ205" s="138"/>
      <c r="CK205" s="138"/>
      <c r="CL205" s="138"/>
      <c r="CM205" s="138"/>
      <c r="CN205" s="138"/>
      <c r="CO205" s="138"/>
      <c r="CP205" s="138"/>
      <c r="CQ205" s="138"/>
      <c r="CR205" s="138"/>
      <c r="CS205" s="138"/>
      <c r="CT205" s="138"/>
      <c r="CU205" s="138"/>
      <c r="CV205" s="138"/>
      <c r="CW205" s="138"/>
      <c r="CX205" s="138"/>
      <c r="CY205" s="138"/>
      <c r="CZ205" s="138"/>
      <c r="DA205" s="138"/>
      <c r="DB205" s="138"/>
      <c r="DC205" s="138"/>
      <c r="DD205" s="138"/>
      <c r="DE205" s="138"/>
      <c r="DF205" s="138"/>
      <c r="DG205" s="138"/>
      <c r="DH205" s="138"/>
      <c r="DI205" s="138"/>
      <c r="DJ205" s="138"/>
      <c r="DK205" s="138"/>
      <c r="DL205" s="138"/>
      <c r="DM205" s="138"/>
      <c r="DN205" s="138"/>
      <c r="DO205" s="138"/>
      <c r="DP205" s="138"/>
      <c r="DQ205" s="138"/>
      <c r="DR205" s="138"/>
      <c r="DS205" s="138"/>
      <c r="DT205" s="138"/>
      <c r="DU205" s="138"/>
      <c r="DV205" s="138"/>
      <c r="DW205" s="138"/>
      <c r="DX205" s="138"/>
      <c r="DY205" s="138"/>
      <c r="DZ205" s="138"/>
      <c r="EA205" s="138"/>
      <c r="EB205" s="138"/>
      <c r="EC205" s="138"/>
      <c r="ED205" s="138"/>
      <c r="EE205" s="138"/>
      <c r="EF205" s="138"/>
      <c r="EG205" s="138"/>
      <c r="EH205" s="138"/>
      <c r="EI205" s="138"/>
      <c r="EJ205" s="138"/>
      <c r="EK205" s="138"/>
      <c r="EL205" s="138"/>
      <c r="EM205" s="138"/>
      <c r="EN205" s="138"/>
      <c r="EO205" s="138"/>
      <c r="EP205" s="138"/>
      <c r="EQ205" s="138"/>
      <c r="ER205" s="138"/>
      <c r="ES205" s="138"/>
      <c r="ET205" s="138"/>
      <c r="EU205" s="138"/>
      <c r="EV205" s="138"/>
      <c r="EW205" s="138"/>
      <c r="EX205" s="138"/>
      <c r="EY205" s="138"/>
      <c r="EZ205" s="138"/>
      <c r="FA205" s="138"/>
      <c r="FB205" s="138"/>
      <c r="FC205" s="138"/>
      <c r="FD205" s="138"/>
      <c r="FE205" s="138"/>
      <c r="FF205" s="138"/>
      <c r="FG205" s="138"/>
      <c r="FH205" s="138"/>
      <c r="FI205" s="138"/>
      <c r="FJ205" s="138"/>
      <c r="FK205" s="138"/>
      <c r="FL205" s="138"/>
      <c r="FM205" s="138"/>
      <c r="FN205" s="138"/>
      <c r="FO205" s="138"/>
      <c r="FP205" s="138"/>
      <c r="FQ205" s="138"/>
      <c r="FR205" s="138"/>
      <c r="FS205" s="138"/>
      <c r="FT205" s="138"/>
      <c r="FU205" s="138"/>
      <c r="FV205" s="138"/>
      <c r="FW205" s="138"/>
      <c r="FX205" s="138"/>
      <c r="FY205" s="138"/>
      <c r="FZ205" s="138"/>
      <c r="GA205" s="138"/>
      <c r="GB205" s="138"/>
      <c r="GC205" s="138"/>
      <c r="GD205" s="138"/>
      <c r="GE205" s="138"/>
      <c r="GF205" s="138"/>
      <c r="GG205" s="138"/>
      <c r="GH205" s="138"/>
      <c r="GI205" s="138"/>
      <c r="GJ205" s="138"/>
      <c r="GK205" s="138"/>
      <c r="GL205" s="138"/>
      <c r="GM205" s="138"/>
      <c r="GN205" s="138"/>
      <c r="GO205" s="138"/>
      <c r="GP205" s="138"/>
      <c r="GQ205" s="138"/>
      <c r="GR205" s="138"/>
      <c r="GS205" s="138"/>
      <c r="GT205" s="138"/>
      <c r="GU205" s="138"/>
      <c r="GV205" s="138"/>
      <c r="GW205" s="138"/>
      <c r="GX205" s="138"/>
      <c r="GY205" s="138"/>
      <c r="GZ205" s="138"/>
      <c r="HA205" s="138"/>
      <c r="HB205" s="138"/>
      <c r="HC205" s="138"/>
      <c r="HD205" s="138"/>
      <c r="HE205" s="138"/>
      <c r="HF205" s="138"/>
      <c r="HG205" s="138"/>
      <c r="HH205" s="138"/>
      <c r="HI205" s="138"/>
      <c r="HJ205" s="138"/>
      <c r="HK205" s="138"/>
      <c r="HL205" s="138"/>
      <c r="HM205" s="138"/>
      <c r="HN205" s="138"/>
      <c r="HO205" s="138"/>
      <c r="HP205" s="138"/>
      <c r="HQ205" s="138"/>
      <c r="HR205" s="138"/>
      <c r="HS205" s="138"/>
      <c r="HT205" s="138"/>
      <c r="HU205" s="138"/>
      <c r="HV205" s="138"/>
      <c r="HW205" s="138"/>
      <c r="HX205" s="138"/>
      <c r="HY205" s="138"/>
      <c r="HZ205" s="138"/>
      <c r="IA205" s="138"/>
      <c r="IB205" s="138"/>
      <c r="IC205" s="138"/>
      <c r="ID205" s="138"/>
      <c r="IE205" s="138"/>
      <c r="IF205" s="138"/>
      <c r="IG205" s="138"/>
      <c r="IH205" s="138"/>
      <c r="II205" s="138"/>
      <c r="IJ205" s="138"/>
      <c r="IK205" s="138"/>
      <c r="IL205" s="138"/>
      <c r="IM205" s="138"/>
      <c r="IN205" s="138"/>
      <c r="IO205" s="138"/>
      <c r="IP205" s="138"/>
      <c r="IQ205" s="138"/>
      <c r="IR205" s="138"/>
      <c r="IS205" s="138"/>
      <c r="IT205" s="138"/>
      <c r="IU205" s="138"/>
      <c r="IV205" s="138"/>
      <c r="IW205" s="138"/>
    </row>
    <row r="206" spans="1:257" ht="20.100000000000001" customHeight="1">
      <c r="A206" s="61">
        <v>444100</v>
      </c>
      <c r="B206" s="29" t="s">
        <v>188</v>
      </c>
      <c r="C206" s="30">
        <v>0</v>
      </c>
      <c r="D206" s="30">
        <v>0</v>
      </c>
      <c r="E206" s="30">
        <v>0</v>
      </c>
      <c r="F206" s="30">
        <v>0</v>
      </c>
      <c r="G206" s="30">
        <v>0</v>
      </c>
      <c r="H206" s="30">
        <v>0</v>
      </c>
      <c r="I206" s="109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19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19"/>
      <c r="AC206" s="2"/>
      <c r="AD206" s="2"/>
      <c r="AE206" s="2"/>
      <c r="AF206" s="2"/>
      <c r="AG206" s="30">
        <v>0</v>
      </c>
    </row>
    <row r="207" spans="1:257" ht="20.100000000000001" customHeight="1">
      <c r="A207" s="61">
        <v>444200</v>
      </c>
      <c r="B207" s="29" t="s">
        <v>189</v>
      </c>
      <c r="C207" s="30">
        <v>70000</v>
      </c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109">
        <v>0</v>
      </c>
      <c r="J207" s="30">
        <v>0</v>
      </c>
      <c r="K207" s="30">
        <v>0</v>
      </c>
      <c r="L207" s="30">
        <v>0</v>
      </c>
      <c r="M207" s="30">
        <v>0</v>
      </c>
      <c r="N207" s="31">
        <v>70000</v>
      </c>
      <c r="O207" s="19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19"/>
      <c r="AC207" s="2"/>
      <c r="AD207" s="2"/>
      <c r="AE207" s="2"/>
      <c r="AF207" s="2"/>
      <c r="AG207" s="31">
        <v>70000</v>
      </c>
    </row>
    <row r="208" spans="1:257" ht="20.100000000000001" hidden="1" customHeight="1">
      <c r="A208" s="34">
        <v>444300</v>
      </c>
      <c r="B208" s="35" t="s">
        <v>190</v>
      </c>
      <c r="C208" s="36">
        <f>SUM(D208:N208)</f>
        <v>0</v>
      </c>
      <c r="D208" s="36"/>
      <c r="E208" s="36"/>
      <c r="F208" s="36"/>
      <c r="G208" s="36"/>
      <c r="H208" s="36"/>
      <c r="I208" s="108"/>
      <c r="J208" s="36"/>
      <c r="K208" s="36"/>
      <c r="L208" s="36"/>
      <c r="M208" s="36"/>
      <c r="N208" s="37"/>
      <c r="O208" s="19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37"/>
    </row>
    <row r="209" spans="1:33" ht="20.100000000000001" hidden="1" customHeight="1">
      <c r="A209" s="33">
        <v>450000</v>
      </c>
      <c r="B209" s="29" t="s">
        <v>191</v>
      </c>
      <c r="C209" s="30">
        <f t="shared" ref="C209:N209" si="90">SUM(C210+C213+C216+C219)</f>
        <v>0</v>
      </c>
      <c r="D209" s="30">
        <f t="shared" si="90"/>
        <v>0</v>
      </c>
      <c r="E209" s="30">
        <f t="shared" si="90"/>
        <v>0</v>
      </c>
      <c r="F209" s="30">
        <f t="shared" si="90"/>
        <v>0</v>
      </c>
      <c r="G209" s="30">
        <f t="shared" si="90"/>
        <v>0</v>
      </c>
      <c r="H209" s="30">
        <f t="shared" si="90"/>
        <v>0</v>
      </c>
      <c r="I209" s="109">
        <f t="shared" ref="I209:J209" si="91">SUM(I210+I213+I216+I219)</f>
        <v>0</v>
      </c>
      <c r="J209" s="30">
        <f t="shared" si="91"/>
        <v>0</v>
      </c>
      <c r="K209" s="30"/>
      <c r="L209" s="30">
        <f t="shared" si="90"/>
        <v>0</v>
      </c>
      <c r="M209" s="30">
        <f t="shared" si="90"/>
        <v>0</v>
      </c>
      <c r="N209" s="31">
        <f t="shared" si="90"/>
        <v>0</v>
      </c>
      <c r="O209" s="19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31">
        <f t="shared" ref="AG209" si="92">SUM(AG210+AG213+AG216+AG219)</f>
        <v>0</v>
      </c>
    </row>
    <row r="210" spans="1:33" ht="39.950000000000003" hidden="1" customHeight="1">
      <c r="A210" s="33">
        <v>451000</v>
      </c>
      <c r="B210" s="29" t="s">
        <v>192</v>
      </c>
      <c r="C210" s="30">
        <f t="shared" ref="C210:N210" si="93">SUM(C211:C212)</f>
        <v>0</v>
      </c>
      <c r="D210" s="30">
        <f t="shared" si="93"/>
        <v>0</v>
      </c>
      <c r="E210" s="30">
        <f t="shared" si="93"/>
        <v>0</v>
      </c>
      <c r="F210" s="30">
        <f t="shared" si="93"/>
        <v>0</v>
      </c>
      <c r="G210" s="30">
        <f t="shared" si="93"/>
        <v>0</v>
      </c>
      <c r="H210" s="30">
        <f t="shared" si="93"/>
        <v>0</v>
      </c>
      <c r="I210" s="109">
        <f t="shared" ref="I210:J210" si="94">SUM(I211:I212)</f>
        <v>0</v>
      </c>
      <c r="J210" s="30">
        <f t="shared" si="94"/>
        <v>0</v>
      </c>
      <c r="K210" s="30"/>
      <c r="L210" s="30">
        <f t="shared" si="93"/>
        <v>0</v>
      </c>
      <c r="M210" s="30">
        <f t="shared" si="93"/>
        <v>0</v>
      </c>
      <c r="N210" s="31">
        <f t="shared" si="93"/>
        <v>0</v>
      </c>
      <c r="O210" s="19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31">
        <f t="shared" ref="AG210" si="95">SUM(AG211:AG212)</f>
        <v>0</v>
      </c>
    </row>
    <row r="211" spans="1:33" ht="20.100000000000001" hidden="1" customHeight="1">
      <c r="A211" s="34">
        <v>451100</v>
      </c>
      <c r="B211" s="35" t="s">
        <v>193</v>
      </c>
      <c r="C211" s="36">
        <f>SUM(D211:N211)</f>
        <v>0</v>
      </c>
      <c r="D211" s="36"/>
      <c r="E211" s="36"/>
      <c r="F211" s="36"/>
      <c r="G211" s="36"/>
      <c r="H211" s="36"/>
      <c r="I211" s="108"/>
      <c r="J211" s="36"/>
      <c r="K211" s="36"/>
      <c r="L211" s="36"/>
      <c r="M211" s="36"/>
      <c r="N211" s="37"/>
      <c r="O211" s="19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37"/>
    </row>
    <row r="212" spans="1:33" ht="20.100000000000001" hidden="1" customHeight="1">
      <c r="A212" s="34">
        <v>451200</v>
      </c>
      <c r="B212" s="35" t="s">
        <v>194</v>
      </c>
      <c r="C212" s="36">
        <f>SUM(D212:N212)</f>
        <v>0</v>
      </c>
      <c r="D212" s="36"/>
      <c r="E212" s="36"/>
      <c r="F212" s="36"/>
      <c r="G212" s="36"/>
      <c r="H212" s="36"/>
      <c r="I212" s="108"/>
      <c r="J212" s="36"/>
      <c r="K212" s="36"/>
      <c r="L212" s="36"/>
      <c r="M212" s="36"/>
      <c r="N212" s="37"/>
      <c r="O212" s="19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37"/>
    </row>
    <row r="213" spans="1:33" ht="39.950000000000003" hidden="1" customHeight="1">
      <c r="A213" s="33">
        <v>452000</v>
      </c>
      <c r="B213" s="29" t="s">
        <v>195</v>
      </c>
      <c r="C213" s="30">
        <f t="shared" ref="C213:N213" si="96">SUM(C214:C215)</f>
        <v>0</v>
      </c>
      <c r="D213" s="30">
        <f t="shared" si="96"/>
        <v>0</v>
      </c>
      <c r="E213" s="30">
        <f t="shared" si="96"/>
        <v>0</v>
      </c>
      <c r="F213" s="30">
        <f t="shared" si="96"/>
        <v>0</v>
      </c>
      <c r="G213" s="30">
        <f t="shared" si="96"/>
        <v>0</v>
      </c>
      <c r="H213" s="30">
        <f t="shared" si="96"/>
        <v>0</v>
      </c>
      <c r="I213" s="109">
        <f t="shared" ref="I213:J213" si="97">SUM(I214:I215)</f>
        <v>0</v>
      </c>
      <c r="J213" s="30">
        <f t="shared" si="97"/>
        <v>0</v>
      </c>
      <c r="K213" s="30"/>
      <c r="L213" s="30">
        <f t="shared" si="96"/>
        <v>0</v>
      </c>
      <c r="M213" s="30">
        <f t="shared" si="96"/>
        <v>0</v>
      </c>
      <c r="N213" s="31">
        <f t="shared" si="96"/>
        <v>0</v>
      </c>
      <c r="O213" s="19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31">
        <f t="shared" ref="AG213" si="98">SUM(AG214:AG215)</f>
        <v>0</v>
      </c>
    </row>
    <row r="214" spans="1:33" ht="20.100000000000001" hidden="1" customHeight="1">
      <c r="A214" s="34">
        <v>452100</v>
      </c>
      <c r="B214" s="35" t="s">
        <v>196</v>
      </c>
      <c r="C214" s="36">
        <f>SUM(D214:N214)</f>
        <v>0</v>
      </c>
      <c r="D214" s="36"/>
      <c r="E214" s="36"/>
      <c r="F214" s="36"/>
      <c r="G214" s="36"/>
      <c r="H214" s="36"/>
      <c r="I214" s="108"/>
      <c r="J214" s="36"/>
      <c r="K214" s="36"/>
      <c r="L214" s="36"/>
      <c r="M214" s="36"/>
      <c r="N214" s="37"/>
      <c r="O214" s="19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37"/>
    </row>
    <row r="215" spans="1:33" ht="20.100000000000001" hidden="1" customHeight="1">
      <c r="A215" s="34">
        <v>452200</v>
      </c>
      <c r="B215" s="35" t="s">
        <v>197</v>
      </c>
      <c r="C215" s="36">
        <f>SUM(D215:N215)</f>
        <v>0</v>
      </c>
      <c r="D215" s="36"/>
      <c r="E215" s="36"/>
      <c r="F215" s="36"/>
      <c r="G215" s="36"/>
      <c r="H215" s="36"/>
      <c r="I215" s="108"/>
      <c r="J215" s="36"/>
      <c r="K215" s="36"/>
      <c r="L215" s="36"/>
      <c r="M215" s="36"/>
      <c r="N215" s="37"/>
      <c r="O215" s="19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37"/>
    </row>
    <row r="216" spans="1:33" ht="20.100000000000001" hidden="1" customHeight="1">
      <c r="A216" s="33">
        <v>453000</v>
      </c>
      <c r="B216" s="29" t="s">
        <v>198</v>
      </c>
      <c r="C216" s="30">
        <f t="shared" ref="C216:N216" si="99">SUM(C217:C218)</f>
        <v>0</v>
      </c>
      <c r="D216" s="30">
        <f t="shared" si="99"/>
        <v>0</v>
      </c>
      <c r="E216" s="30">
        <f t="shared" si="99"/>
        <v>0</v>
      </c>
      <c r="F216" s="30">
        <f t="shared" si="99"/>
        <v>0</v>
      </c>
      <c r="G216" s="30">
        <f t="shared" si="99"/>
        <v>0</v>
      </c>
      <c r="H216" s="30">
        <f t="shared" si="99"/>
        <v>0</v>
      </c>
      <c r="I216" s="109">
        <f t="shared" ref="I216:J216" si="100">SUM(I217:I218)</f>
        <v>0</v>
      </c>
      <c r="J216" s="30">
        <f t="shared" si="100"/>
        <v>0</v>
      </c>
      <c r="K216" s="30"/>
      <c r="L216" s="30">
        <f t="shared" si="99"/>
        <v>0</v>
      </c>
      <c r="M216" s="30">
        <f t="shared" si="99"/>
        <v>0</v>
      </c>
      <c r="N216" s="31">
        <f t="shared" si="99"/>
        <v>0</v>
      </c>
      <c r="O216" s="19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31">
        <f t="shared" ref="AG216" si="101">SUM(AG217:AG218)</f>
        <v>0</v>
      </c>
    </row>
    <row r="217" spans="1:33" ht="20.100000000000001" hidden="1" customHeight="1">
      <c r="A217" s="34">
        <v>453100</v>
      </c>
      <c r="B217" s="35" t="s">
        <v>199</v>
      </c>
      <c r="C217" s="36">
        <f>SUM(D217:N217)</f>
        <v>0</v>
      </c>
      <c r="D217" s="36"/>
      <c r="E217" s="36"/>
      <c r="F217" s="36"/>
      <c r="G217" s="36"/>
      <c r="H217" s="36"/>
      <c r="I217" s="108"/>
      <c r="J217" s="36"/>
      <c r="K217" s="36"/>
      <c r="L217" s="36"/>
      <c r="M217" s="36"/>
      <c r="N217" s="37"/>
      <c r="O217" s="19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37"/>
    </row>
    <row r="218" spans="1:33" ht="20.100000000000001" hidden="1" customHeight="1">
      <c r="A218" s="34">
        <v>453200</v>
      </c>
      <c r="B218" s="35" t="s">
        <v>200</v>
      </c>
      <c r="C218" s="36">
        <f>SUM(D218:N218)</f>
        <v>0</v>
      </c>
      <c r="D218" s="36"/>
      <c r="E218" s="36"/>
      <c r="F218" s="36"/>
      <c r="G218" s="36"/>
      <c r="H218" s="36"/>
      <c r="I218" s="108"/>
      <c r="J218" s="36"/>
      <c r="K218" s="36"/>
      <c r="L218" s="36"/>
      <c r="M218" s="36"/>
      <c r="N218" s="37"/>
      <c r="O218" s="19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37"/>
    </row>
    <row r="219" spans="1:33" ht="20.100000000000001" hidden="1" customHeight="1">
      <c r="A219" s="33">
        <v>454000</v>
      </c>
      <c r="B219" s="29" t="s">
        <v>201</v>
      </c>
      <c r="C219" s="30">
        <f t="shared" ref="C219:N219" si="102">SUM(C220:C221)</f>
        <v>0</v>
      </c>
      <c r="D219" s="30">
        <f t="shared" si="102"/>
        <v>0</v>
      </c>
      <c r="E219" s="30">
        <f t="shared" si="102"/>
        <v>0</v>
      </c>
      <c r="F219" s="30">
        <f t="shared" si="102"/>
        <v>0</v>
      </c>
      <c r="G219" s="30">
        <f t="shared" si="102"/>
        <v>0</v>
      </c>
      <c r="H219" s="30">
        <f t="shared" si="102"/>
        <v>0</v>
      </c>
      <c r="I219" s="109">
        <f t="shared" ref="I219:J219" si="103">SUM(I220:I221)</f>
        <v>0</v>
      </c>
      <c r="J219" s="30">
        <f t="shared" si="103"/>
        <v>0</v>
      </c>
      <c r="K219" s="30"/>
      <c r="L219" s="30">
        <f t="shared" si="102"/>
        <v>0</v>
      </c>
      <c r="M219" s="30">
        <f t="shared" si="102"/>
        <v>0</v>
      </c>
      <c r="N219" s="31">
        <f t="shared" si="102"/>
        <v>0</v>
      </c>
      <c r="O219" s="19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31">
        <f t="shared" ref="AG219" si="104">SUM(AG220:AG221)</f>
        <v>0</v>
      </c>
    </row>
    <row r="220" spans="1:33" ht="20.100000000000001" hidden="1" customHeight="1">
      <c r="A220" s="34">
        <v>454100</v>
      </c>
      <c r="B220" s="35" t="s">
        <v>202</v>
      </c>
      <c r="C220" s="36">
        <f>SUM(D220:N220)</f>
        <v>0</v>
      </c>
      <c r="D220" s="36"/>
      <c r="E220" s="36"/>
      <c r="F220" s="36"/>
      <c r="G220" s="36"/>
      <c r="H220" s="36"/>
      <c r="I220" s="108"/>
      <c r="J220" s="36"/>
      <c r="K220" s="36"/>
      <c r="L220" s="36"/>
      <c r="M220" s="36"/>
      <c r="N220" s="37"/>
      <c r="O220" s="19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37"/>
    </row>
    <row r="221" spans="1:33" ht="20.100000000000001" hidden="1" customHeight="1">
      <c r="A221" s="34">
        <v>454200</v>
      </c>
      <c r="B221" s="35" t="s">
        <v>203</v>
      </c>
      <c r="C221" s="36">
        <f>SUM(D221:N221)</f>
        <v>0</v>
      </c>
      <c r="D221" s="36"/>
      <c r="E221" s="36"/>
      <c r="F221" s="36"/>
      <c r="G221" s="36"/>
      <c r="H221" s="36"/>
      <c r="I221" s="108"/>
      <c r="J221" s="36"/>
      <c r="K221" s="36"/>
      <c r="L221" s="36"/>
      <c r="M221" s="36"/>
      <c r="N221" s="37"/>
      <c r="O221" s="19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37"/>
    </row>
    <row r="222" spans="1:33" ht="15.75" hidden="1" customHeight="1">
      <c r="A222" s="38" t="s">
        <v>13</v>
      </c>
      <c r="B222" s="62" t="s">
        <v>27</v>
      </c>
      <c r="C222" s="43">
        <v>4</v>
      </c>
      <c r="D222" s="43">
        <v>5</v>
      </c>
      <c r="E222" s="43">
        <v>6</v>
      </c>
      <c r="F222" s="43">
        <v>7</v>
      </c>
      <c r="G222" s="43">
        <v>8</v>
      </c>
      <c r="H222" s="43">
        <v>9</v>
      </c>
      <c r="I222" s="195">
        <v>9</v>
      </c>
      <c r="J222" s="43">
        <v>9</v>
      </c>
      <c r="K222" s="43"/>
      <c r="L222" s="43">
        <v>10</v>
      </c>
      <c r="M222" s="43">
        <v>11</v>
      </c>
      <c r="N222" s="44">
        <v>12</v>
      </c>
      <c r="O222" s="19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44">
        <v>12</v>
      </c>
    </row>
    <row r="223" spans="1:33" ht="20.100000000000001" hidden="1" customHeight="1">
      <c r="A223" s="33">
        <v>461000</v>
      </c>
      <c r="B223" s="29" t="s">
        <v>204</v>
      </c>
      <c r="C223" s="30">
        <f t="shared" ref="C223:N223" si="105">SUM(C224:C225)</f>
        <v>0</v>
      </c>
      <c r="D223" s="30">
        <f t="shared" si="105"/>
        <v>0</v>
      </c>
      <c r="E223" s="30">
        <f t="shared" si="105"/>
        <v>0</v>
      </c>
      <c r="F223" s="30">
        <f t="shared" si="105"/>
        <v>0</v>
      </c>
      <c r="G223" s="30">
        <f t="shared" si="105"/>
        <v>0</v>
      </c>
      <c r="H223" s="30">
        <f t="shared" si="105"/>
        <v>0</v>
      </c>
      <c r="I223" s="109">
        <f t="shared" ref="I223:J223" si="106">SUM(I224:I225)</f>
        <v>0</v>
      </c>
      <c r="J223" s="30">
        <f t="shared" si="106"/>
        <v>0</v>
      </c>
      <c r="K223" s="30"/>
      <c r="L223" s="30">
        <f t="shared" si="105"/>
        <v>0</v>
      </c>
      <c r="M223" s="30">
        <f t="shared" si="105"/>
        <v>0</v>
      </c>
      <c r="N223" s="31">
        <f t="shared" si="105"/>
        <v>0</v>
      </c>
      <c r="O223" s="19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31">
        <f t="shared" ref="AG223" si="107">SUM(AG224:AG225)</f>
        <v>0</v>
      </c>
    </row>
    <row r="224" spans="1:33" ht="20.100000000000001" hidden="1" customHeight="1">
      <c r="A224" s="34">
        <v>461100</v>
      </c>
      <c r="B224" s="35" t="s">
        <v>205</v>
      </c>
      <c r="C224" s="36">
        <f>SUM(D224:N224)</f>
        <v>0</v>
      </c>
      <c r="D224" s="36"/>
      <c r="E224" s="36"/>
      <c r="F224" s="36"/>
      <c r="G224" s="36"/>
      <c r="H224" s="36"/>
      <c r="I224" s="108"/>
      <c r="J224" s="36"/>
      <c r="K224" s="36"/>
      <c r="L224" s="36"/>
      <c r="M224" s="36"/>
      <c r="N224" s="37"/>
      <c r="O224" s="19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37"/>
    </row>
    <row r="225" spans="1:257" ht="20.100000000000001" hidden="1" customHeight="1">
      <c r="A225" s="34">
        <v>461200</v>
      </c>
      <c r="B225" s="35" t="s">
        <v>206</v>
      </c>
      <c r="C225" s="36">
        <f>SUM(D225:N225)</f>
        <v>0</v>
      </c>
      <c r="D225" s="36"/>
      <c r="E225" s="36"/>
      <c r="F225" s="36"/>
      <c r="G225" s="36"/>
      <c r="H225" s="36"/>
      <c r="I225" s="108"/>
      <c r="J225" s="36"/>
      <c r="K225" s="36"/>
      <c r="L225" s="36"/>
      <c r="M225" s="36"/>
      <c r="N225" s="37"/>
      <c r="O225" s="19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37"/>
    </row>
    <row r="226" spans="1:257" ht="20.100000000000001" hidden="1" customHeight="1">
      <c r="A226" s="33">
        <v>462000</v>
      </c>
      <c r="B226" s="29" t="s">
        <v>207</v>
      </c>
      <c r="C226" s="30">
        <f t="shared" ref="C226:N226" si="108">SUM(C227:C228)</f>
        <v>0</v>
      </c>
      <c r="D226" s="30">
        <f t="shared" si="108"/>
        <v>0</v>
      </c>
      <c r="E226" s="30">
        <f t="shared" si="108"/>
        <v>0</v>
      </c>
      <c r="F226" s="30">
        <f t="shared" si="108"/>
        <v>0</v>
      </c>
      <c r="G226" s="30">
        <f t="shared" si="108"/>
        <v>0</v>
      </c>
      <c r="H226" s="30">
        <f t="shared" si="108"/>
        <v>0</v>
      </c>
      <c r="I226" s="109">
        <f t="shared" ref="I226:J226" si="109">SUM(I227:I228)</f>
        <v>0</v>
      </c>
      <c r="J226" s="30">
        <f t="shared" si="109"/>
        <v>0</v>
      </c>
      <c r="K226" s="30"/>
      <c r="L226" s="30">
        <f t="shared" si="108"/>
        <v>0</v>
      </c>
      <c r="M226" s="30">
        <f t="shared" si="108"/>
        <v>0</v>
      </c>
      <c r="N226" s="31">
        <f t="shared" si="108"/>
        <v>0</v>
      </c>
      <c r="O226" s="19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31">
        <f t="shared" ref="AG226" si="110">SUM(AG227:AG228)</f>
        <v>0</v>
      </c>
    </row>
    <row r="227" spans="1:257" ht="20.100000000000001" hidden="1" customHeight="1">
      <c r="A227" s="34">
        <v>462100</v>
      </c>
      <c r="B227" s="35" t="s">
        <v>208</v>
      </c>
      <c r="C227" s="36">
        <f>SUM(D227:N227)</f>
        <v>0</v>
      </c>
      <c r="D227" s="36"/>
      <c r="E227" s="36"/>
      <c r="F227" s="36"/>
      <c r="G227" s="36"/>
      <c r="H227" s="36"/>
      <c r="I227" s="108"/>
      <c r="J227" s="36"/>
      <c r="K227" s="36"/>
      <c r="L227" s="36"/>
      <c r="M227" s="36"/>
      <c r="N227" s="37"/>
      <c r="O227" s="19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37"/>
    </row>
    <row r="228" spans="1:257" ht="20.100000000000001" hidden="1" customHeight="1">
      <c r="A228" s="34">
        <v>462200</v>
      </c>
      <c r="B228" s="35" t="s">
        <v>209</v>
      </c>
      <c r="C228" s="36">
        <f>SUM(D228:N228)</f>
        <v>0</v>
      </c>
      <c r="D228" s="36"/>
      <c r="E228" s="36"/>
      <c r="F228" s="36"/>
      <c r="G228" s="36"/>
      <c r="H228" s="36"/>
      <c r="I228" s="108"/>
      <c r="J228" s="36"/>
      <c r="K228" s="36"/>
      <c r="L228" s="36"/>
      <c r="M228" s="36"/>
      <c r="N228" s="37"/>
      <c r="O228" s="19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37"/>
    </row>
    <row r="229" spans="1:257" ht="20.100000000000001" hidden="1" customHeight="1">
      <c r="A229" s="33">
        <v>463000</v>
      </c>
      <c r="B229" s="29" t="s">
        <v>210</v>
      </c>
      <c r="C229" s="30">
        <f t="shared" ref="C229:N229" si="111">SUM(C230:C231)</f>
        <v>0</v>
      </c>
      <c r="D229" s="30">
        <f t="shared" si="111"/>
        <v>0</v>
      </c>
      <c r="E229" s="30">
        <f t="shared" si="111"/>
        <v>0</v>
      </c>
      <c r="F229" s="30">
        <f t="shared" si="111"/>
        <v>0</v>
      </c>
      <c r="G229" s="30">
        <f t="shared" si="111"/>
        <v>0</v>
      </c>
      <c r="H229" s="30">
        <f t="shared" si="111"/>
        <v>0</v>
      </c>
      <c r="I229" s="109">
        <f t="shared" ref="I229:J229" si="112">SUM(I230:I231)</f>
        <v>0</v>
      </c>
      <c r="J229" s="30">
        <f t="shared" si="112"/>
        <v>0</v>
      </c>
      <c r="K229" s="30"/>
      <c r="L229" s="30">
        <f t="shared" si="111"/>
        <v>0</v>
      </c>
      <c r="M229" s="30">
        <f t="shared" si="111"/>
        <v>0</v>
      </c>
      <c r="N229" s="31">
        <f t="shared" si="111"/>
        <v>0</v>
      </c>
      <c r="O229" s="19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31">
        <f t="shared" ref="AG229" si="113">SUM(AG230:AG231)</f>
        <v>0</v>
      </c>
    </row>
    <row r="230" spans="1:257" ht="20.100000000000001" hidden="1" customHeight="1">
      <c r="A230" s="34">
        <v>463100</v>
      </c>
      <c r="B230" s="35" t="s">
        <v>211</v>
      </c>
      <c r="C230" s="36">
        <f>SUM(D230:N230)</f>
        <v>0</v>
      </c>
      <c r="D230" s="36"/>
      <c r="E230" s="36"/>
      <c r="F230" s="36"/>
      <c r="G230" s="36"/>
      <c r="H230" s="36"/>
      <c r="I230" s="108"/>
      <c r="J230" s="36"/>
      <c r="K230" s="36"/>
      <c r="L230" s="36"/>
      <c r="M230" s="36"/>
      <c r="N230" s="37"/>
      <c r="O230" s="19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37"/>
    </row>
    <row r="231" spans="1:257" ht="20.100000000000001" hidden="1" customHeight="1">
      <c r="A231" s="34">
        <v>463200</v>
      </c>
      <c r="B231" s="35" t="s">
        <v>212</v>
      </c>
      <c r="C231" s="36">
        <f>SUM(D231:N231)</f>
        <v>0</v>
      </c>
      <c r="D231" s="36"/>
      <c r="E231" s="36"/>
      <c r="F231" s="36"/>
      <c r="G231" s="36"/>
      <c r="H231" s="36"/>
      <c r="I231" s="108"/>
      <c r="J231" s="36"/>
      <c r="K231" s="36"/>
      <c r="L231" s="36"/>
      <c r="M231" s="36"/>
      <c r="N231" s="37"/>
      <c r="O231" s="19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37"/>
    </row>
    <row r="232" spans="1:257" ht="39.950000000000003" hidden="1" customHeight="1">
      <c r="A232" s="33">
        <v>464000</v>
      </c>
      <c r="B232" s="29" t="s">
        <v>213</v>
      </c>
      <c r="C232" s="30">
        <f t="shared" ref="C232:N232" si="114">SUM(C233:C234)</f>
        <v>0</v>
      </c>
      <c r="D232" s="30">
        <f t="shared" si="114"/>
        <v>0</v>
      </c>
      <c r="E232" s="30">
        <f t="shared" si="114"/>
        <v>0</v>
      </c>
      <c r="F232" s="30">
        <f t="shared" si="114"/>
        <v>0</v>
      </c>
      <c r="G232" s="30">
        <f t="shared" si="114"/>
        <v>0</v>
      </c>
      <c r="H232" s="30">
        <f t="shared" si="114"/>
        <v>0</v>
      </c>
      <c r="I232" s="109">
        <f t="shared" ref="I232:J232" si="115">SUM(I233:I234)</f>
        <v>0</v>
      </c>
      <c r="J232" s="30">
        <f t="shared" si="115"/>
        <v>0</v>
      </c>
      <c r="K232" s="30"/>
      <c r="L232" s="30">
        <f t="shared" si="114"/>
        <v>0</v>
      </c>
      <c r="M232" s="30">
        <f t="shared" si="114"/>
        <v>0</v>
      </c>
      <c r="N232" s="31">
        <f t="shared" si="114"/>
        <v>0</v>
      </c>
      <c r="O232" s="19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31">
        <f t="shared" ref="AG232" si="116">SUM(AG233:AG234)</f>
        <v>0</v>
      </c>
    </row>
    <row r="233" spans="1:257" ht="20.100000000000001" hidden="1" customHeight="1">
      <c r="A233" s="34">
        <v>464100</v>
      </c>
      <c r="B233" s="35" t="s">
        <v>214</v>
      </c>
      <c r="C233" s="36">
        <f>SUM(D233:N233)</f>
        <v>0</v>
      </c>
      <c r="D233" s="36"/>
      <c r="E233" s="36"/>
      <c r="F233" s="36"/>
      <c r="G233" s="36"/>
      <c r="H233" s="36"/>
      <c r="I233" s="108"/>
      <c r="J233" s="36"/>
      <c r="K233" s="36"/>
      <c r="L233" s="36"/>
      <c r="M233" s="36"/>
      <c r="N233" s="37"/>
      <c r="O233" s="19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37"/>
    </row>
    <row r="234" spans="1:257" ht="20.100000000000001" hidden="1" customHeight="1">
      <c r="A234" s="34">
        <v>464200</v>
      </c>
      <c r="B234" s="35" t="s">
        <v>215</v>
      </c>
      <c r="C234" s="36">
        <f>SUM(D234:N234)</f>
        <v>0</v>
      </c>
      <c r="D234" s="36"/>
      <c r="E234" s="36"/>
      <c r="F234" s="36"/>
      <c r="G234" s="36"/>
      <c r="H234" s="36"/>
      <c r="I234" s="108"/>
      <c r="J234" s="36"/>
      <c r="K234" s="36"/>
      <c r="L234" s="36"/>
      <c r="M234" s="36"/>
      <c r="N234" s="37"/>
      <c r="O234" s="19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37"/>
    </row>
    <row r="235" spans="1:257" s="139" customFormat="1" ht="20.100000000000001" customHeight="1">
      <c r="A235" s="124">
        <v>465000</v>
      </c>
      <c r="B235" s="125" t="s">
        <v>272</v>
      </c>
      <c r="C235" s="126">
        <f>SUM(C236)</f>
        <v>3077830</v>
      </c>
      <c r="D235" s="126">
        <f t="shared" ref="D235:N235" si="117">SUM(D236)</f>
        <v>0</v>
      </c>
      <c r="E235" s="126">
        <f t="shared" si="117"/>
        <v>0</v>
      </c>
      <c r="F235" s="126">
        <f t="shared" si="117"/>
        <v>0</v>
      </c>
      <c r="G235" s="126">
        <f t="shared" si="117"/>
        <v>0</v>
      </c>
      <c r="H235" s="126">
        <f t="shared" si="117"/>
        <v>0</v>
      </c>
      <c r="I235" s="194">
        <f t="shared" ref="I235" si="118">SUM(I236)</f>
        <v>0</v>
      </c>
      <c r="J235" s="126">
        <f t="shared" ref="J235" si="119">SUM(J236)</f>
        <v>0</v>
      </c>
      <c r="K235" s="126"/>
      <c r="L235" s="126">
        <f t="shared" si="117"/>
        <v>3077830</v>
      </c>
      <c r="M235" s="126">
        <f t="shared" si="117"/>
        <v>0</v>
      </c>
      <c r="N235" s="126">
        <f t="shared" si="117"/>
        <v>0</v>
      </c>
      <c r="O235" s="135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5"/>
      <c r="AC235" s="137"/>
      <c r="AD235" s="137"/>
      <c r="AE235" s="137"/>
      <c r="AF235" s="137"/>
      <c r="AG235" s="126">
        <f t="shared" ref="AG235" si="120">SUM(AG236)</f>
        <v>3077830</v>
      </c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  <c r="AV235" s="138"/>
      <c r="AW235" s="138"/>
      <c r="AX235" s="138"/>
      <c r="AY235" s="138"/>
      <c r="AZ235" s="138"/>
      <c r="BA235" s="138"/>
      <c r="BB235" s="138"/>
      <c r="BC235" s="138"/>
      <c r="BD235" s="138"/>
      <c r="BE235" s="138"/>
      <c r="BF235" s="138"/>
      <c r="BG235" s="138"/>
      <c r="BH235" s="138"/>
      <c r="BI235" s="138"/>
      <c r="BJ235" s="138"/>
      <c r="BK235" s="138"/>
      <c r="BL235" s="138"/>
      <c r="BM235" s="138"/>
      <c r="BN235" s="138"/>
      <c r="BO235" s="138"/>
      <c r="BP235" s="138"/>
      <c r="BQ235" s="138"/>
      <c r="BR235" s="138"/>
      <c r="BS235" s="138"/>
      <c r="BT235" s="138"/>
      <c r="BU235" s="138"/>
      <c r="BV235" s="138"/>
      <c r="BW235" s="138"/>
      <c r="BX235" s="138"/>
      <c r="BY235" s="138"/>
      <c r="BZ235" s="138"/>
      <c r="CA235" s="138"/>
      <c r="CB235" s="138"/>
      <c r="CC235" s="138"/>
      <c r="CD235" s="138"/>
      <c r="CE235" s="138"/>
      <c r="CF235" s="138"/>
      <c r="CG235" s="138"/>
      <c r="CH235" s="138"/>
      <c r="CI235" s="138"/>
      <c r="CJ235" s="138"/>
      <c r="CK235" s="138"/>
      <c r="CL235" s="138"/>
      <c r="CM235" s="138"/>
      <c r="CN235" s="138"/>
      <c r="CO235" s="138"/>
      <c r="CP235" s="138"/>
      <c r="CQ235" s="138"/>
      <c r="CR235" s="138"/>
      <c r="CS235" s="138"/>
      <c r="CT235" s="138"/>
      <c r="CU235" s="138"/>
      <c r="CV235" s="138"/>
      <c r="CW235" s="138"/>
      <c r="CX235" s="138"/>
      <c r="CY235" s="138"/>
      <c r="CZ235" s="138"/>
      <c r="DA235" s="138"/>
      <c r="DB235" s="138"/>
      <c r="DC235" s="138"/>
      <c r="DD235" s="138"/>
      <c r="DE235" s="138"/>
      <c r="DF235" s="138"/>
      <c r="DG235" s="138"/>
      <c r="DH235" s="138"/>
      <c r="DI235" s="138"/>
      <c r="DJ235" s="138"/>
      <c r="DK235" s="138"/>
      <c r="DL235" s="138"/>
      <c r="DM235" s="138"/>
      <c r="DN235" s="138"/>
      <c r="DO235" s="138"/>
      <c r="DP235" s="138"/>
      <c r="DQ235" s="138"/>
      <c r="DR235" s="138"/>
      <c r="DS235" s="138"/>
      <c r="DT235" s="138"/>
      <c r="DU235" s="138"/>
      <c r="DV235" s="138"/>
      <c r="DW235" s="138"/>
      <c r="DX235" s="138"/>
      <c r="DY235" s="138"/>
      <c r="DZ235" s="138"/>
      <c r="EA235" s="138"/>
      <c r="EB235" s="138"/>
      <c r="EC235" s="138"/>
      <c r="ED235" s="138"/>
      <c r="EE235" s="138"/>
      <c r="EF235" s="138"/>
      <c r="EG235" s="138"/>
      <c r="EH235" s="138"/>
      <c r="EI235" s="138"/>
      <c r="EJ235" s="138"/>
      <c r="EK235" s="138"/>
      <c r="EL235" s="138"/>
      <c r="EM235" s="138"/>
      <c r="EN235" s="138"/>
      <c r="EO235" s="138"/>
      <c r="EP235" s="138"/>
      <c r="EQ235" s="138"/>
      <c r="ER235" s="138"/>
      <c r="ES235" s="138"/>
      <c r="ET235" s="138"/>
      <c r="EU235" s="138"/>
      <c r="EV235" s="138"/>
      <c r="EW235" s="138"/>
      <c r="EX235" s="138"/>
      <c r="EY235" s="138"/>
      <c r="EZ235" s="138"/>
      <c r="FA235" s="138"/>
      <c r="FB235" s="138"/>
      <c r="FC235" s="138"/>
      <c r="FD235" s="138"/>
      <c r="FE235" s="138"/>
      <c r="FF235" s="138"/>
      <c r="FG235" s="138"/>
      <c r="FH235" s="138"/>
      <c r="FI235" s="138"/>
      <c r="FJ235" s="138"/>
      <c r="FK235" s="138"/>
      <c r="FL235" s="138"/>
      <c r="FM235" s="138"/>
      <c r="FN235" s="138"/>
      <c r="FO235" s="138"/>
      <c r="FP235" s="138"/>
      <c r="FQ235" s="138"/>
      <c r="FR235" s="138"/>
      <c r="FS235" s="138"/>
      <c r="FT235" s="138"/>
      <c r="FU235" s="138"/>
      <c r="FV235" s="138"/>
      <c r="FW235" s="138"/>
      <c r="FX235" s="138"/>
      <c r="FY235" s="138"/>
      <c r="FZ235" s="138"/>
      <c r="GA235" s="138"/>
      <c r="GB235" s="138"/>
      <c r="GC235" s="138"/>
      <c r="GD235" s="138"/>
      <c r="GE235" s="138"/>
      <c r="GF235" s="138"/>
      <c r="GG235" s="138"/>
      <c r="GH235" s="138"/>
      <c r="GI235" s="138"/>
      <c r="GJ235" s="138"/>
      <c r="GK235" s="138"/>
      <c r="GL235" s="138"/>
      <c r="GM235" s="138"/>
      <c r="GN235" s="138"/>
      <c r="GO235" s="138"/>
      <c r="GP235" s="138"/>
      <c r="GQ235" s="138"/>
      <c r="GR235" s="138"/>
      <c r="GS235" s="138"/>
      <c r="GT235" s="138"/>
      <c r="GU235" s="138"/>
      <c r="GV235" s="138"/>
      <c r="GW235" s="138"/>
      <c r="GX235" s="138"/>
      <c r="GY235" s="138"/>
      <c r="GZ235" s="138"/>
      <c r="HA235" s="138"/>
      <c r="HB235" s="138"/>
      <c r="HC235" s="138"/>
      <c r="HD235" s="138"/>
      <c r="HE235" s="138"/>
      <c r="HF235" s="138"/>
      <c r="HG235" s="138"/>
      <c r="HH235" s="138"/>
      <c r="HI235" s="138"/>
      <c r="HJ235" s="138"/>
      <c r="HK235" s="138"/>
      <c r="HL235" s="138"/>
      <c r="HM235" s="138"/>
      <c r="HN235" s="138"/>
      <c r="HO235" s="138"/>
      <c r="HP235" s="138"/>
      <c r="HQ235" s="138"/>
      <c r="HR235" s="138"/>
      <c r="HS235" s="138"/>
      <c r="HT235" s="138"/>
      <c r="HU235" s="138"/>
      <c r="HV235" s="138"/>
      <c r="HW235" s="138"/>
      <c r="HX235" s="138"/>
      <c r="HY235" s="138"/>
      <c r="HZ235" s="138"/>
      <c r="IA235" s="138"/>
      <c r="IB235" s="138"/>
      <c r="IC235" s="138"/>
      <c r="ID235" s="138"/>
      <c r="IE235" s="138"/>
      <c r="IF235" s="138"/>
      <c r="IG235" s="138"/>
      <c r="IH235" s="138"/>
      <c r="II235" s="138"/>
      <c r="IJ235" s="138"/>
      <c r="IK235" s="138"/>
      <c r="IL235" s="138"/>
      <c r="IM235" s="138"/>
      <c r="IN235" s="138"/>
      <c r="IO235" s="138"/>
      <c r="IP235" s="138"/>
      <c r="IQ235" s="138"/>
      <c r="IR235" s="138"/>
      <c r="IS235" s="138"/>
      <c r="IT235" s="138"/>
      <c r="IU235" s="138"/>
      <c r="IV235" s="138"/>
      <c r="IW235" s="138"/>
    </row>
    <row r="236" spans="1:257" ht="20.100000000000001" customHeight="1">
      <c r="A236" s="61">
        <v>465100</v>
      </c>
      <c r="B236" s="29" t="s">
        <v>216</v>
      </c>
      <c r="C236" s="116">
        <v>3077830</v>
      </c>
      <c r="D236" s="116">
        <v>0</v>
      </c>
      <c r="E236" s="116">
        <v>0</v>
      </c>
      <c r="F236" s="116">
        <v>0</v>
      </c>
      <c r="G236" s="116">
        <v>0</v>
      </c>
      <c r="H236" s="116">
        <v>0</v>
      </c>
      <c r="I236" s="196">
        <v>0</v>
      </c>
      <c r="J236" s="116">
        <v>0</v>
      </c>
      <c r="K236" s="116">
        <v>0</v>
      </c>
      <c r="L236" s="116">
        <v>3077830</v>
      </c>
      <c r="M236" s="116">
        <v>0</v>
      </c>
      <c r="N236" s="116">
        <v>0</v>
      </c>
      <c r="O236" s="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4"/>
      <c r="AC236" s="2"/>
      <c r="AD236" s="2"/>
      <c r="AE236" s="2"/>
      <c r="AF236" s="2"/>
      <c r="AG236" s="116">
        <v>3077830</v>
      </c>
    </row>
    <row r="237" spans="1:257" s="139" customFormat="1" ht="20.100000000000001" customHeight="1">
      <c r="A237" s="124">
        <v>482000</v>
      </c>
      <c r="B237" s="125" t="s">
        <v>279</v>
      </c>
      <c r="C237" s="126">
        <f t="shared" ref="C237:N237" si="121">SUM(C238+C239)</f>
        <v>1530000</v>
      </c>
      <c r="D237" s="126">
        <f t="shared" si="121"/>
        <v>0</v>
      </c>
      <c r="E237" s="126">
        <f t="shared" si="121"/>
        <v>0</v>
      </c>
      <c r="F237" s="126">
        <f t="shared" si="121"/>
        <v>0</v>
      </c>
      <c r="G237" s="126">
        <f t="shared" si="121"/>
        <v>0</v>
      </c>
      <c r="H237" s="126">
        <f t="shared" si="121"/>
        <v>1500000</v>
      </c>
      <c r="I237" s="194">
        <f t="shared" si="121"/>
        <v>0</v>
      </c>
      <c r="J237" s="126">
        <f t="shared" si="121"/>
        <v>0</v>
      </c>
      <c r="K237" s="126">
        <f t="shared" si="121"/>
        <v>1500000</v>
      </c>
      <c r="L237" s="126">
        <f t="shared" si="121"/>
        <v>0</v>
      </c>
      <c r="M237" s="126">
        <f t="shared" si="121"/>
        <v>0</v>
      </c>
      <c r="N237" s="126">
        <f t="shared" si="121"/>
        <v>30000</v>
      </c>
      <c r="O237" s="135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5"/>
      <c r="AC237" s="137"/>
      <c r="AD237" s="137"/>
      <c r="AE237" s="137"/>
      <c r="AF237" s="137"/>
      <c r="AG237" s="126">
        <f>SUM(AG238+AG239)</f>
        <v>1530000</v>
      </c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138"/>
      <c r="AW237" s="138"/>
      <c r="AX237" s="138"/>
      <c r="AY237" s="138"/>
      <c r="AZ237" s="138"/>
      <c r="BA237" s="138"/>
      <c r="BB237" s="138"/>
      <c r="BC237" s="138"/>
      <c r="BD237" s="138"/>
      <c r="BE237" s="138"/>
      <c r="BF237" s="138"/>
      <c r="BG237" s="138"/>
      <c r="BH237" s="138"/>
      <c r="BI237" s="138"/>
      <c r="BJ237" s="138"/>
      <c r="BK237" s="138"/>
      <c r="BL237" s="138"/>
      <c r="BM237" s="138"/>
      <c r="BN237" s="138"/>
      <c r="BO237" s="138"/>
      <c r="BP237" s="138"/>
      <c r="BQ237" s="138"/>
      <c r="BR237" s="138"/>
      <c r="BS237" s="138"/>
      <c r="BT237" s="138"/>
      <c r="BU237" s="138"/>
      <c r="BV237" s="138"/>
      <c r="BW237" s="138"/>
      <c r="BX237" s="138"/>
      <c r="BY237" s="138"/>
      <c r="BZ237" s="138"/>
      <c r="CA237" s="138"/>
      <c r="CB237" s="138"/>
      <c r="CC237" s="138"/>
      <c r="CD237" s="138"/>
      <c r="CE237" s="138"/>
      <c r="CF237" s="138"/>
      <c r="CG237" s="138"/>
      <c r="CH237" s="138"/>
      <c r="CI237" s="138"/>
      <c r="CJ237" s="138"/>
      <c r="CK237" s="138"/>
      <c r="CL237" s="138"/>
      <c r="CM237" s="138"/>
      <c r="CN237" s="138"/>
      <c r="CO237" s="138"/>
      <c r="CP237" s="138"/>
      <c r="CQ237" s="138"/>
      <c r="CR237" s="138"/>
      <c r="CS237" s="138"/>
      <c r="CT237" s="138"/>
      <c r="CU237" s="138"/>
      <c r="CV237" s="138"/>
      <c r="CW237" s="138"/>
      <c r="CX237" s="138"/>
      <c r="CY237" s="138"/>
      <c r="CZ237" s="138"/>
      <c r="DA237" s="138"/>
      <c r="DB237" s="138"/>
      <c r="DC237" s="138"/>
      <c r="DD237" s="138"/>
      <c r="DE237" s="138"/>
      <c r="DF237" s="138"/>
      <c r="DG237" s="138"/>
      <c r="DH237" s="138"/>
      <c r="DI237" s="138"/>
      <c r="DJ237" s="138"/>
      <c r="DK237" s="138"/>
      <c r="DL237" s="138"/>
      <c r="DM237" s="138"/>
      <c r="DN237" s="138"/>
      <c r="DO237" s="138"/>
      <c r="DP237" s="138"/>
      <c r="DQ237" s="138"/>
      <c r="DR237" s="138"/>
      <c r="DS237" s="138"/>
      <c r="DT237" s="138"/>
      <c r="DU237" s="138"/>
      <c r="DV237" s="138"/>
      <c r="DW237" s="138"/>
      <c r="DX237" s="138"/>
      <c r="DY237" s="138"/>
      <c r="DZ237" s="138"/>
      <c r="EA237" s="138"/>
      <c r="EB237" s="138"/>
      <c r="EC237" s="138"/>
      <c r="ED237" s="138"/>
      <c r="EE237" s="138"/>
      <c r="EF237" s="138"/>
      <c r="EG237" s="138"/>
      <c r="EH237" s="138"/>
      <c r="EI237" s="138"/>
      <c r="EJ237" s="138"/>
      <c r="EK237" s="138"/>
      <c r="EL237" s="138"/>
      <c r="EM237" s="138"/>
      <c r="EN237" s="138"/>
      <c r="EO237" s="138"/>
      <c r="EP237" s="138"/>
      <c r="EQ237" s="138"/>
      <c r="ER237" s="138"/>
      <c r="ES237" s="138"/>
      <c r="ET237" s="138"/>
      <c r="EU237" s="138"/>
      <c r="EV237" s="138"/>
      <c r="EW237" s="138"/>
      <c r="EX237" s="138"/>
      <c r="EY237" s="138"/>
      <c r="EZ237" s="138"/>
      <c r="FA237" s="138"/>
      <c r="FB237" s="138"/>
      <c r="FC237" s="138"/>
      <c r="FD237" s="138"/>
      <c r="FE237" s="138"/>
      <c r="FF237" s="138"/>
      <c r="FG237" s="138"/>
      <c r="FH237" s="138"/>
      <c r="FI237" s="138"/>
      <c r="FJ237" s="138"/>
      <c r="FK237" s="138"/>
      <c r="FL237" s="138"/>
      <c r="FM237" s="138"/>
      <c r="FN237" s="138"/>
      <c r="FO237" s="138"/>
      <c r="FP237" s="138"/>
      <c r="FQ237" s="138"/>
      <c r="FR237" s="138"/>
      <c r="FS237" s="138"/>
      <c r="FT237" s="138"/>
      <c r="FU237" s="138"/>
      <c r="FV237" s="138"/>
      <c r="FW237" s="138"/>
      <c r="FX237" s="138"/>
      <c r="FY237" s="138"/>
      <c r="FZ237" s="138"/>
      <c r="GA237" s="138"/>
      <c r="GB237" s="138"/>
      <c r="GC237" s="138"/>
      <c r="GD237" s="138"/>
      <c r="GE237" s="138"/>
      <c r="GF237" s="138"/>
      <c r="GG237" s="138"/>
      <c r="GH237" s="138"/>
      <c r="GI237" s="138"/>
      <c r="GJ237" s="138"/>
      <c r="GK237" s="138"/>
      <c r="GL237" s="138"/>
      <c r="GM237" s="138"/>
      <c r="GN237" s="138"/>
      <c r="GO237" s="138"/>
      <c r="GP237" s="138"/>
      <c r="GQ237" s="138"/>
      <c r="GR237" s="138"/>
      <c r="GS237" s="138"/>
      <c r="GT237" s="138"/>
      <c r="GU237" s="138"/>
      <c r="GV237" s="138"/>
      <c r="GW237" s="138"/>
      <c r="GX237" s="138"/>
      <c r="GY237" s="138"/>
      <c r="GZ237" s="138"/>
      <c r="HA237" s="138"/>
      <c r="HB237" s="138"/>
      <c r="HC237" s="138"/>
      <c r="HD237" s="138"/>
      <c r="HE237" s="138"/>
      <c r="HF237" s="138"/>
      <c r="HG237" s="138"/>
      <c r="HH237" s="138"/>
      <c r="HI237" s="138"/>
      <c r="HJ237" s="138"/>
      <c r="HK237" s="138"/>
      <c r="HL237" s="138"/>
      <c r="HM237" s="138"/>
      <c r="HN237" s="138"/>
      <c r="HO237" s="138"/>
      <c r="HP237" s="138"/>
      <c r="HQ237" s="138"/>
      <c r="HR237" s="138"/>
      <c r="HS237" s="138"/>
      <c r="HT237" s="138"/>
      <c r="HU237" s="138"/>
      <c r="HV237" s="138"/>
      <c r="HW237" s="138"/>
      <c r="HX237" s="138"/>
      <c r="HY237" s="138"/>
      <c r="HZ237" s="138"/>
      <c r="IA237" s="138"/>
      <c r="IB237" s="138"/>
      <c r="IC237" s="138"/>
      <c r="ID237" s="138"/>
      <c r="IE237" s="138"/>
      <c r="IF237" s="138"/>
      <c r="IG237" s="138"/>
      <c r="IH237" s="138"/>
      <c r="II237" s="138"/>
      <c r="IJ237" s="138"/>
      <c r="IK237" s="138"/>
      <c r="IL237" s="138"/>
      <c r="IM237" s="138"/>
      <c r="IN237" s="138"/>
      <c r="IO237" s="138"/>
      <c r="IP237" s="138"/>
      <c r="IQ237" s="138"/>
      <c r="IR237" s="138"/>
      <c r="IS237" s="138"/>
      <c r="IT237" s="138"/>
      <c r="IU237" s="138"/>
      <c r="IV237" s="138"/>
      <c r="IW237" s="138"/>
    </row>
    <row r="238" spans="1:257" ht="20.100000000000001" customHeight="1">
      <c r="A238" s="61">
        <v>482100</v>
      </c>
      <c r="B238" s="29" t="s">
        <v>217</v>
      </c>
      <c r="C238" s="116">
        <v>1400000</v>
      </c>
      <c r="D238" s="30">
        <v>0</v>
      </c>
      <c r="E238" s="30">
        <v>0</v>
      </c>
      <c r="F238" s="30">
        <v>0</v>
      </c>
      <c r="G238" s="30">
        <v>0</v>
      </c>
      <c r="H238" s="30">
        <v>1400000</v>
      </c>
      <c r="I238" s="109">
        <v>0</v>
      </c>
      <c r="J238" s="30">
        <v>0</v>
      </c>
      <c r="K238" s="30">
        <v>1400000</v>
      </c>
      <c r="L238" s="30">
        <v>0</v>
      </c>
      <c r="M238" s="30">
        <v>0</v>
      </c>
      <c r="N238" s="31">
        <v>0</v>
      </c>
      <c r="O238" s="19"/>
      <c r="P238" s="3">
        <v>1100000</v>
      </c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19"/>
      <c r="AC238" s="2"/>
      <c r="AD238" s="2"/>
      <c r="AE238" s="2"/>
      <c r="AF238" s="2"/>
      <c r="AG238" s="31">
        <v>1400000</v>
      </c>
    </row>
    <row r="239" spans="1:257" ht="20.100000000000001" customHeight="1">
      <c r="A239" s="61">
        <v>482200</v>
      </c>
      <c r="B239" s="29" t="s">
        <v>218</v>
      </c>
      <c r="C239" s="116">
        <v>130000</v>
      </c>
      <c r="D239" s="30">
        <v>0</v>
      </c>
      <c r="E239" s="30">
        <v>0</v>
      </c>
      <c r="F239" s="30">
        <v>0</v>
      </c>
      <c r="G239" s="30">
        <v>0</v>
      </c>
      <c r="H239" s="30">
        <v>100000</v>
      </c>
      <c r="I239" s="109">
        <v>0</v>
      </c>
      <c r="J239" s="30">
        <v>0</v>
      </c>
      <c r="K239" s="30">
        <v>100000</v>
      </c>
      <c r="L239" s="30">
        <v>0</v>
      </c>
      <c r="M239" s="30">
        <v>0</v>
      </c>
      <c r="N239" s="31">
        <v>30000</v>
      </c>
      <c r="O239" s="19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19"/>
      <c r="AC239" s="2"/>
      <c r="AD239" s="2"/>
      <c r="AE239" s="2"/>
      <c r="AF239" s="2"/>
      <c r="AG239" s="31">
        <v>130000</v>
      </c>
    </row>
    <row r="240" spans="1:257" ht="20.100000000000001" hidden="1" customHeight="1">
      <c r="A240" s="34">
        <v>482300</v>
      </c>
      <c r="B240" s="35" t="s">
        <v>219</v>
      </c>
      <c r="C240" s="36">
        <f t="shared" ref="C240" si="122">SUM(D240:N240)</f>
        <v>0</v>
      </c>
      <c r="D240" s="36"/>
      <c r="E240" s="36"/>
      <c r="F240" s="36"/>
      <c r="G240" s="36"/>
      <c r="H240" s="36"/>
      <c r="I240" s="108"/>
      <c r="J240" s="36"/>
      <c r="K240" s="36"/>
      <c r="L240" s="36"/>
      <c r="M240" s="36"/>
      <c r="N240" s="37"/>
      <c r="O240" s="68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2"/>
      <c r="AB240" s="69"/>
      <c r="AC240" s="69"/>
      <c r="AD240" s="69"/>
      <c r="AE240" s="69"/>
      <c r="AF240" s="69"/>
      <c r="AG240" s="37"/>
    </row>
    <row r="241" spans="1:257" s="139" customFormat="1" ht="20.100000000000001" customHeight="1">
      <c r="A241" s="124">
        <v>483000</v>
      </c>
      <c r="B241" s="125" t="s">
        <v>280</v>
      </c>
      <c r="C241" s="170">
        <f>SUM(C242)</f>
        <v>340000</v>
      </c>
      <c r="D241" s="170">
        <f t="shared" ref="D241:N241" si="123">SUM(D242)</f>
        <v>0</v>
      </c>
      <c r="E241" s="170">
        <f t="shared" si="123"/>
        <v>0</v>
      </c>
      <c r="F241" s="170">
        <f t="shared" si="123"/>
        <v>0</v>
      </c>
      <c r="G241" s="170">
        <f t="shared" si="123"/>
        <v>0</v>
      </c>
      <c r="H241" s="170">
        <f t="shared" si="123"/>
        <v>0</v>
      </c>
      <c r="I241" s="197">
        <f t="shared" ref="I241" si="124">SUM(I242)</f>
        <v>0</v>
      </c>
      <c r="J241" s="170">
        <f t="shared" ref="J241" si="125">SUM(J242)</f>
        <v>0</v>
      </c>
      <c r="K241" s="170">
        <f t="shared" si="123"/>
        <v>0</v>
      </c>
      <c r="L241" s="170">
        <f t="shared" si="123"/>
        <v>0</v>
      </c>
      <c r="M241" s="170">
        <f t="shared" si="123"/>
        <v>0</v>
      </c>
      <c r="N241" s="170">
        <f t="shared" si="123"/>
        <v>340000</v>
      </c>
      <c r="O241" s="141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4"/>
      <c r="AB241" s="210"/>
      <c r="AC241" s="210"/>
      <c r="AD241" s="210"/>
      <c r="AE241" s="210"/>
      <c r="AF241" s="210"/>
      <c r="AG241" s="170">
        <f t="shared" ref="AG241" si="126">SUM(AG242)</f>
        <v>340000</v>
      </c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138"/>
      <c r="AT241" s="138"/>
      <c r="AU241" s="138"/>
      <c r="AV241" s="138"/>
      <c r="AW241" s="138"/>
      <c r="AX241" s="138"/>
      <c r="AY241" s="138"/>
      <c r="AZ241" s="138"/>
      <c r="BA241" s="138"/>
      <c r="BB241" s="138"/>
      <c r="BC241" s="138"/>
      <c r="BD241" s="138"/>
      <c r="BE241" s="138"/>
      <c r="BF241" s="138"/>
      <c r="BG241" s="138"/>
      <c r="BH241" s="138"/>
      <c r="BI241" s="138"/>
      <c r="BJ241" s="138"/>
      <c r="BK241" s="138"/>
      <c r="BL241" s="138"/>
      <c r="BM241" s="138"/>
      <c r="BN241" s="138"/>
      <c r="BO241" s="138"/>
      <c r="BP241" s="138"/>
      <c r="BQ241" s="138"/>
      <c r="BR241" s="138"/>
      <c r="BS241" s="138"/>
      <c r="BT241" s="138"/>
      <c r="BU241" s="138"/>
      <c r="BV241" s="138"/>
      <c r="BW241" s="138"/>
      <c r="BX241" s="138"/>
      <c r="BY241" s="138"/>
      <c r="BZ241" s="138"/>
      <c r="CA241" s="138"/>
      <c r="CB241" s="138"/>
      <c r="CC241" s="138"/>
      <c r="CD241" s="138"/>
      <c r="CE241" s="138"/>
      <c r="CF241" s="138"/>
      <c r="CG241" s="138"/>
      <c r="CH241" s="138"/>
      <c r="CI241" s="138"/>
      <c r="CJ241" s="138"/>
      <c r="CK241" s="138"/>
      <c r="CL241" s="138"/>
      <c r="CM241" s="138"/>
      <c r="CN241" s="138"/>
      <c r="CO241" s="138"/>
      <c r="CP241" s="138"/>
      <c r="CQ241" s="138"/>
      <c r="CR241" s="138"/>
      <c r="CS241" s="138"/>
      <c r="CT241" s="138"/>
      <c r="CU241" s="138"/>
      <c r="CV241" s="138"/>
      <c r="CW241" s="138"/>
      <c r="CX241" s="138"/>
      <c r="CY241" s="138"/>
      <c r="CZ241" s="138"/>
      <c r="DA241" s="138"/>
      <c r="DB241" s="138"/>
      <c r="DC241" s="138"/>
      <c r="DD241" s="138"/>
      <c r="DE241" s="138"/>
      <c r="DF241" s="138"/>
      <c r="DG241" s="138"/>
      <c r="DH241" s="138"/>
      <c r="DI241" s="138"/>
      <c r="DJ241" s="138"/>
      <c r="DK241" s="138"/>
      <c r="DL241" s="138"/>
      <c r="DM241" s="138"/>
      <c r="DN241" s="138"/>
      <c r="DO241" s="138"/>
      <c r="DP241" s="138"/>
      <c r="DQ241" s="138"/>
      <c r="DR241" s="138"/>
      <c r="DS241" s="138"/>
      <c r="DT241" s="138"/>
      <c r="DU241" s="138"/>
      <c r="DV241" s="138"/>
      <c r="DW241" s="138"/>
      <c r="DX241" s="138"/>
      <c r="DY241" s="138"/>
      <c r="DZ241" s="138"/>
      <c r="EA241" s="138"/>
      <c r="EB241" s="138"/>
      <c r="EC241" s="138"/>
      <c r="ED241" s="138"/>
      <c r="EE241" s="138"/>
      <c r="EF241" s="138"/>
      <c r="EG241" s="138"/>
      <c r="EH241" s="138"/>
      <c r="EI241" s="138"/>
      <c r="EJ241" s="138"/>
      <c r="EK241" s="138"/>
      <c r="EL241" s="138"/>
      <c r="EM241" s="138"/>
      <c r="EN241" s="138"/>
      <c r="EO241" s="138"/>
      <c r="EP241" s="138"/>
      <c r="EQ241" s="138"/>
      <c r="ER241" s="138"/>
      <c r="ES241" s="138"/>
      <c r="ET241" s="138"/>
      <c r="EU241" s="138"/>
      <c r="EV241" s="138"/>
      <c r="EW241" s="138"/>
      <c r="EX241" s="138"/>
      <c r="EY241" s="138"/>
      <c r="EZ241" s="138"/>
      <c r="FA241" s="138"/>
      <c r="FB241" s="138"/>
      <c r="FC241" s="138"/>
      <c r="FD241" s="138"/>
      <c r="FE241" s="138"/>
      <c r="FF241" s="138"/>
      <c r="FG241" s="138"/>
      <c r="FH241" s="138"/>
      <c r="FI241" s="138"/>
      <c r="FJ241" s="138"/>
      <c r="FK241" s="138"/>
      <c r="FL241" s="138"/>
      <c r="FM241" s="138"/>
      <c r="FN241" s="138"/>
      <c r="FO241" s="138"/>
      <c r="FP241" s="138"/>
      <c r="FQ241" s="138"/>
      <c r="FR241" s="138"/>
      <c r="FS241" s="138"/>
      <c r="FT241" s="138"/>
      <c r="FU241" s="138"/>
      <c r="FV241" s="138"/>
      <c r="FW241" s="138"/>
      <c r="FX241" s="138"/>
      <c r="FY241" s="138"/>
      <c r="FZ241" s="138"/>
      <c r="GA241" s="138"/>
      <c r="GB241" s="138"/>
      <c r="GC241" s="138"/>
      <c r="GD241" s="138"/>
      <c r="GE241" s="138"/>
      <c r="GF241" s="138"/>
      <c r="GG241" s="138"/>
      <c r="GH241" s="138"/>
      <c r="GI241" s="138"/>
      <c r="GJ241" s="138"/>
      <c r="GK241" s="138"/>
      <c r="GL241" s="138"/>
      <c r="GM241" s="138"/>
      <c r="GN241" s="138"/>
      <c r="GO241" s="138"/>
      <c r="GP241" s="138"/>
      <c r="GQ241" s="138"/>
      <c r="GR241" s="138"/>
      <c r="GS241" s="138"/>
      <c r="GT241" s="138"/>
      <c r="GU241" s="138"/>
      <c r="GV241" s="138"/>
      <c r="GW241" s="138"/>
      <c r="GX241" s="138"/>
      <c r="GY241" s="138"/>
      <c r="GZ241" s="138"/>
      <c r="HA241" s="138"/>
      <c r="HB241" s="138"/>
      <c r="HC241" s="138"/>
      <c r="HD241" s="138"/>
      <c r="HE241" s="138"/>
      <c r="HF241" s="138"/>
      <c r="HG241" s="138"/>
      <c r="HH241" s="138"/>
      <c r="HI241" s="138"/>
      <c r="HJ241" s="138"/>
      <c r="HK241" s="138"/>
      <c r="HL241" s="138"/>
      <c r="HM241" s="138"/>
      <c r="HN241" s="138"/>
      <c r="HO241" s="138"/>
      <c r="HP241" s="138"/>
      <c r="HQ241" s="138"/>
      <c r="HR241" s="138"/>
      <c r="HS241" s="138"/>
      <c r="HT241" s="138"/>
      <c r="HU241" s="138"/>
      <c r="HV241" s="138"/>
      <c r="HW241" s="138"/>
      <c r="HX241" s="138"/>
      <c r="HY241" s="138"/>
      <c r="HZ241" s="138"/>
      <c r="IA241" s="138"/>
      <c r="IB241" s="138"/>
      <c r="IC241" s="138"/>
      <c r="ID241" s="138"/>
      <c r="IE241" s="138"/>
      <c r="IF241" s="138"/>
      <c r="IG241" s="138"/>
      <c r="IH241" s="138"/>
      <c r="II241" s="138"/>
      <c r="IJ241" s="138"/>
      <c r="IK241" s="138"/>
      <c r="IL241" s="138"/>
      <c r="IM241" s="138"/>
      <c r="IN241" s="138"/>
      <c r="IO241" s="138"/>
      <c r="IP241" s="138"/>
      <c r="IQ241" s="138"/>
      <c r="IR241" s="138"/>
      <c r="IS241" s="138"/>
      <c r="IT241" s="138"/>
      <c r="IU241" s="138"/>
      <c r="IV241" s="138"/>
      <c r="IW241" s="138"/>
    </row>
    <row r="242" spans="1:257" s="100" customFormat="1" ht="20.100000000000001" customHeight="1">
      <c r="A242" s="114">
        <v>483100</v>
      </c>
      <c r="B242" s="115" t="s">
        <v>220</v>
      </c>
      <c r="C242" s="116">
        <v>340000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96">
        <v>0</v>
      </c>
      <c r="J242" s="116">
        <v>0</v>
      </c>
      <c r="K242" s="116">
        <v>0</v>
      </c>
      <c r="L242" s="116">
        <v>0</v>
      </c>
      <c r="M242" s="116">
        <v>0</v>
      </c>
      <c r="N242" s="116">
        <v>340000</v>
      </c>
      <c r="O242" s="164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6"/>
      <c r="AB242" s="167"/>
      <c r="AC242" s="168"/>
      <c r="AD242" s="169"/>
      <c r="AE242" s="165"/>
      <c r="AF242" s="165"/>
      <c r="AG242" s="116">
        <v>340000</v>
      </c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  <c r="CJ242" s="99"/>
      <c r="CK242" s="99"/>
      <c r="CL242" s="99"/>
      <c r="CM242" s="99"/>
      <c r="CN242" s="99"/>
      <c r="CO242" s="99"/>
      <c r="CP242" s="99"/>
      <c r="CQ242" s="99"/>
      <c r="CR242" s="99"/>
      <c r="CS242" s="99"/>
      <c r="CT242" s="99"/>
      <c r="CU242" s="99"/>
      <c r="CV242" s="99"/>
      <c r="CW242" s="99"/>
      <c r="CX242" s="99"/>
      <c r="CY242" s="99"/>
      <c r="CZ242" s="99"/>
      <c r="DA242" s="99"/>
      <c r="DB242" s="99"/>
      <c r="DC242" s="99"/>
      <c r="DD242" s="99"/>
      <c r="DE242" s="99"/>
      <c r="DF242" s="99"/>
      <c r="DG242" s="99"/>
      <c r="DH242" s="99"/>
      <c r="DI242" s="99"/>
      <c r="DJ242" s="99"/>
      <c r="DK242" s="99"/>
      <c r="DL242" s="99"/>
      <c r="DM242" s="99"/>
      <c r="DN242" s="99"/>
      <c r="DO242" s="99"/>
      <c r="DP242" s="99"/>
      <c r="DQ242" s="99"/>
      <c r="DR242" s="99"/>
      <c r="DS242" s="99"/>
      <c r="DT242" s="99"/>
      <c r="DU242" s="99"/>
      <c r="DV242" s="99"/>
      <c r="DW242" s="99"/>
      <c r="DX242" s="99"/>
      <c r="DY242" s="99"/>
      <c r="DZ242" s="99"/>
      <c r="EA242" s="99"/>
      <c r="EB242" s="99"/>
      <c r="EC242" s="99"/>
      <c r="ED242" s="99"/>
      <c r="EE242" s="99"/>
      <c r="EF242" s="99"/>
      <c r="EG242" s="99"/>
      <c r="EH242" s="99"/>
      <c r="EI242" s="99"/>
      <c r="EJ242" s="99"/>
      <c r="EK242" s="99"/>
      <c r="EL242" s="99"/>
      <c r="EM242" s="99"/>
      <c r="EN242" s="99"/>
      <c r="EO242" s="99"/>
      <c r="EP242" s="99"/>
      <c r="EQ242" s="99"/>
      <c r="ER242" s="99"/>
      <c r="ES242" s="99"/>
      <c r="ET242" s="99"/>
      <c r="EU242" s="99"/>
      <c r="EV242" s="99"/>
      <c r="EW242" s="99"/>
      <c r="EX242" s="99"/>
      <c r="EY242" s="99"/>
      <c r="EZ242" s="99"/>
      <c r="FA242" s="99"/>
      <c r="FB242" s="99"/>
      <c r="FC242" s="99"/>
      <c r="FD242" s="99"/>
      <c r="FE242" s="99"/>
      <c r="FF242" s="99"/>
      <c r="FG242" s="99"/>
      <c r="FH242" s="99"/>
      <c r="FI242" s="99"/>
      <c r="FJ242" s="99"/>
      <c r="FK242" s="99"/>
      <c r="FL242" s="99"/>
      <c r="FM242" s="99"/>
      <c r="FN242" s="99"/>
      <c r="FO242" s="99"/>
      <c r="FP242" s="99"/>
      <c r="FQ242" s="99"/>
      <c r="FR242" s="99"/>
      <c r="FS242" s="99"/>
      <c r="FT242" s="99"/>
      <c r="FU242" s="99"/>
      <c r="FV242" s="99"/>
      <c r="FW242" s="99"/>
      <c r="FX242" s="99"/>
      <c r="FY242" s="99"/>
      <c r="FZ242" s="99"/>
      <c r="GA242" s="99"/>
      <c r="GB242" s="99"/>
      <c r="GC242" s="99"/>
      <c r="GD242" s="99"/>
      <c r="GE242" s="99"/>
      <c r="GF242" s="99"/>
      <c r="GG242" s="99"/>
      <c r="GH242" s="99"/>
      <c r="GI242" s="99"/>
      <c r="GJ242" s="99"/>
      <c r="GK242" s="99"/>
      <c r="GL242" s="99"/>
      <c r="GM242" s="99"/>
      <c r="GN242" s="99"/>
      <c r="GO242" s="99"/>
      <c r="GP242" s="99"/>
      <c r="GQ242" s="99"/>
      <c r="GR242" s="99"/>
      <c r="GS242" s="99"/>
      <c r="GT242" s="99"/>
      <c r="GU242" s="99"/>
      <c r="GV242" s="99"/>
      <c r="GW242" s="99"/>
      <c r="GX242" s="99"/>
      <c r="GY242" s="99"/>
      <c r="GZ242" s="99"/>
      <c r="HA242" s="99"/>
      <c r="HB242" s="99"/>
      <c r="HC242" s="99"/>
      <c r="HD242" s="99"/>
      <c r="HE242" s="99"/>
      <c r="HF242" s="99"/>
      <c r="HG242" s="99"/>
      <c r="HH242" s="99"/>
      <c r="HI242" s="99"/>
      <c r="HJ242" s="99"/>
      <c r="HK242" s="99"/>
      <c r="HL242" s="99"/>
      <c r="HM242" s="99"/>
      <c r="HN242" s="99"/>
      <c r="HO242" s="99"/>
      <c r="HP242" s="99"/>
      <c r="HQ242" s="99"/>
      <c r="HR242" s="99"/>
      <c r="HS242" s="99"/>
      <c r="HT242" s="99"/>
      <c r="HU242" s="99"/>
      <c r="HV242" s="99"/>
      <c r="HW242" s="99"/>
      <c r="HX242" s="99"/>
      <c r="HY242" s="99"/>
      <c r="HZ242" s="99"/>
      <c r="IA242" s="99"/>
      <c r="IB242" s="99"/>
      <c r="IC242" s="99"/>
      <c r="ID242" s="99"/>
      <c r="IE242" s="99"/>
      <c r="IF242" s="99"/>
      <c r="IG242" s="99"/>
      <c r="IH242" s="99"/>
      <c r="II242" s="99"/>
      <c r="IJ242" s="99"/>
      <c r="IK242" s="99"/>
      <c r="IL242" s="99"/>
      <c r="IM242" s="99"/>
      <c r="IN242" s="99"/>
      <c r="IO242" s="99"/>
      <c r="IP242" s="99"/>
      <c r="IQ242" s="99"/>
      <c r="IR242" s="99"/>
      <c r="IS242" s="99"/>
      <c r="IT242" s="99"/>
      <c r="IU242" s="99"/>
      <c r="IV242" s="99"/>
      <c r="IW242" s="99"/>
    </row>
    <row r="243" spans="1:257" s="139" customFormat="1" ht="31.5" customHeight="1">
      <c r="A243" s="124">
        <v>485000</v>
      </c>
      <c r="B243" s="125" t="s">
        <v>281</v>
      </c>
      <c r="C243" s="126">
        <f t="shared" ref="C243:N243" si="127">SUM(C244)</f>
        <v>0</v>
      </c>
      <c r="D243" s="126">
        <f t="shared" si="127"/>
        <v>0</v>
      </c>
      <c r="E243" s="126">
        <f t="shared" si="127"/>
        <v>0</v>
      </c>
      <c r="F243" s="126">
        <f t="shared" si="127"/>
        <v>0</v>
      </c>
      <c r="G243" s="126">
        <f t="shared" si="127"/>
        <v>0</v>
      </c>
      <c r="H243" s="126">
        <f t="shared" si="127"/>
        <v>0</v>
      </c>
      <c r="I243" s="194">
        <f t="shared" si="127"/>
        <v>0</v>
      </c>
      <c r="J243" s="126">
        <f t="shared" si="127"/>
        <v>0</v>
      </c>
      <c r="K243" s="126">
        <f t="shared" si="127"/>
        <v>0</v>
      </c>
      <c r="L243" s="126">
        <f t="shared" si="127"/>
        <v>0</v>
      </c>
      <c r="M243" s="126">
        <f t="shared" si="127"/>
        <v>0</v>
      </c>
      <c r="N243" s="126">
        <f t="shared" si="127"/>
        <v>0</v>
      </c>
      <c r="O243" s="135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5"/>
      <c r="AC243" s="137"/>
      <c r="AD243" s="137"/>
      <c r="AE243" s="137"/>
      <c r="AF243" s="137"/>
      <c r="AG243" s="126">
        <f t="shared" ref="AG243" si="128">SUM(AG244)</f>
        <v>0</v>
      </c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  <c r="AV243" s="138"/>
      <c r="AW243" s="138"/>
      <c r="AX243" s="138"/>
      <c r="AY243" s="138"/>
      <c r="AZ243" s="138"/>
      <c r="BA243" s="138"/>
      <c r="BB243" s="138"/>
      <c r="BC243" s="138"/>
      <c r="BD243" s="138"/>
      <c r="BE243" s="138"/>
      <c r="BF243" s="138"/>
      <c r="BG243" s="138"/>
      <c r="BH243" s="138"/>
      <c r="BI243" s="138"/>
      <c r="BJ243" s="138"/>
      <c r="BK243" s="138"/>
      <c r="BL243" s="138"/>
      <c r="BM243" s="138"/>
      <c r="BN243" s="138"/>
      <c r="BO243" s="138"/>
      <c r="BP243" s="138"/>
      <c r="BQ243" s="138"/>
      <c r="BR243" s="138"/>
      <c r="BS243" s="138"/>
      <c r="BT243" s="138"/>
      <c r="BU243" s="138"/>
      <c r="BV243" s="138"/>
      <c r="BW243" s="138"/>
      <c r="BX243" s="138"/>
      <c r="BY243" s="138"/>
      <c r="BZ243" s="138"/>
      <c r="CA243" s="138"/>
      <c r="CB243" s="138"/>
      <c r="CC243" s="138"/>
      <c r="CD243" s="138"/>
      <c r="CE243" s="138"/>
      <c r="CF243" s="138"/>
      <c r="CG243" s="138"/>
      <c r="CH243" s="138"/>
      <c r="CI243" s="138"/>
      <c r="CJ243" s="138"/>
      <c r="CK243" s="138"/>
      <c r="CL243" s="138"/>
      <c r="CM243" s="138"/>
      <c r="CN243" s="138"/>
      <c r="CO243" s="138"/>
      <c r="CP243" s="138"/>
      <c r="CQ243" s="138"/>
      <c r="CR243" s="138"/>
      <c r="CS243" s="138"/>
      <c r="CT243" s="138"/>
      <c r="CU243" s="138"/>
      <c r="CV243" s="138"/>
      <c r="CW243" s="138"/>
      <c r="CX243" s="138"/>
      <c r="CY243" s="138"/>
      <c r="CZ243" s="138"/>
      <c r="DA243" s="138"/>
      <c r="DB243" s="138"/>
      <c r="DC243" s="138"/>
      <c r="DD243" s="138"/>
      <c r="DE243" s="138"/>
      <c r="DF243" s="138"/>
      <c r="DG243" s="138"/>
      <c r="DH243" s="138"/>
      <c r="DI243" s="138"/>
      <c r="DJ243" s="138"/>
      <c r="DK243" s="138"/>
      <c r="DL243" s="138"/>
      <c r="DM243" s="138"/>
      <c r="DN243" s="138"/>
      <c r="DO243" s="138"/>
      <c r="DP243" s="138"/>
      <c r="DQ243" s="138"/>
      <c r="DR243" s="138"/>
      <c r="DS243" s="138"/>
      <c r="DT243" s="138"/>
      <c r="DU243" s="138"/>
      <c r="DV243" s="138"/>
      <c r="DW243" s="138"/>
      <c r="DX243" s="138"/>
      <c r="DY243" s="138"/>
      <c r="DZ243" s="138"/>
      <c r="EA243" s="138"/>
      <c r="EB243" s="138"/>
      <c r="EC243" s="138"/>
      <c r="ED243" s="138"/>
      <c r="EE243" s="138"/>
      <c r="EF243" s="138"/>
      <c r="EG243" s="138"/>
      <c r="EH243" s="138"/>
      <c r="EI243" s="138"/>
      <c r="EJ243" s="138"/>
      <c r="EK243" s="138"/>
      <c r="EL243" s="138"/>
      <c r="EM243" s="138"/>
      <c r="EN243" s="138"/>
      <c r="EO243" s="138"/>
      <c r="EP243" s="138"/>
      <c r="EQ243" s="138"/>
      <c r="ER243" s="138"/>
      <c r="ES243" s="138"/>
      <c r="ET243" s="138"/>
      <c r="EU243" s="138"/>
      <c r="EV243" s="138"/>
      <c r="EW243" s="138"/>
      <c r="EX243" s="138"/>
      <c r="EY243" s="138"/>
      <c r="EZ243" s="138"/>
      <c r="FA243" s="138"/>
      <c r="FB243" s="138"/>
      <c r="FC243" s="138"/>
      <c r="FD243" s="138"/>
      <c r="FE243" s="138"/>
      <c r="FF243" s="138"/>
      <c r="FG243" s="138"/>
      <c r="FH243" s="138"/>
      <c r="FI243" s="138"/>
      <c r="FJ243" s="138"/>
      <c r="FK243" s="138"/>
      <c r="FL243" s="138"/>
      <c r="FM243" s="138"/>
      <c r="FN243" s="138"/>
      <c r="FO243" s="138"/>
      <c r="FP243" s="138"/>
      <c r="FQ243" s="138"/>
      <c r="FR243" s="138"/>
      <c r="FS243" s="138"/>
      <c r="FT243" s="138"/>
      <c r="FU243" s="138"/>
      <c r="FV243" s="138"/>
      <c r="FW243" s="138"/>
      <c r="FX243" s="138"/>
      <c r="FY243" s="138"/>
      <c r="FZ243" s="138"/>
      <c r="GA243" s="138"/>
      <c r="GB243" s="138"/>
      <c r="GC243" s="138"/>
      <c r="GD243" s="138"/>
      <c r="GE243" s="138"/>
      <c r="GF243" s="138"/>
      <c r="GG243" s="138"/>
      <c r="GH243" s="138"/>
      <c r="GI243" s="138"/>
      <c r="GJ243" s="138"/>
      <c r="GK243" s="138"/>
      <c r="GL243" s="138"/>
      <c r="GM243" s="138"/>
      <c r="GN243" s="138"/>
      <c r="GO243" s="138"/>
      <c r="GP243" s="138"/>
      <c r="GQ243" s="138"/>
      <c r="GR243" s="138"/>
      <c r="GS243" s="138"/>
      <c r="GT243" s="138"/>
      <c r="GU243" s="138"/>
      <c r="GV243" s="138"/>
      <c r="GW243" s="138"/>
      <c r="GX243" s="138"/>
      <c r="GY243" s="138"/>
      <c r="GZ243" s="138"/>
      <c r="HA243" s="138"/>
      <c r="HB243" s="138"/>
      <c r="HC243" s="138"/>
      <c r="HD243" s="138"/>
      <c r="HE243" s="138"/>
      <c r="HF243" s="138"/>
      <c r="HG243" s="138"/>
      <c r="HH243" s="138"/>
      <c r="HI243" s="138"/>
      <c r="HJ243" s="138"/>
      <c r="HK243" s="138"/>
      <c r="HL243" s="138"/>
      <c r="HM243" s="138"/>
      <c r="HN243" s="138"/>
      <c r="HO243" s="138"/>
      <c r="HP243" s="138"/>
      <c r="HQ243" s="138"/>
      <c r="HR243" s="138"/>
      <c r="HS243" s="138"/>
      <c r="HT243" s="138"/>
      <c r="HU243" s="138"/>
      <c r="HV243" s="138"/>
      <c r="HW243" s="138"/>
      <c r="HX243" s="138"/>
      <c r="HY243" s="138"/>
      <c r="HZ243" s="138"/>
      <c r="IA243" s="138"/>
      <c r="IB243" s="138"/>
      <c r="IC243" s="138"/>
      <c r="ID243" s="138"/>
      <c r="IE243" s="138"/>
      <c r="IF243" s="138"/>
      <c r="IG243" s="138"/>
      <c r="IH243" s="138"/>
      <c r="II243" s="138"/>
      <c r="IJ243" s="138"/>
      <c r="IK243" s="138"/>
      <c r="IL243" s="138"/>
      <c r="IM243" s="138"/>
      <c r="IN243" s="138"/>
      <c r="IO243" s="138"/>
      <c r="IP243" s="138"/>
      <c r="IQ243" s="138"/>
      <c r="IR243" s="138"/>
      <c r="IS243" s="138"/>
      <c r="IT243" s="138"/>
      <c r="IU243" s="138"/>
      <c r="IV243" s="138"/>
      <c r="IW243" s="138"/>
    </row>
    <row r="244" spans="1:257" ht="31.5" customHeight="1">
      <c r="A244" s="61">
        <v>485100</v>
      </c>
      <c r="B244" s="29" t="s">
        <v>221</v>
      </c>
      <c r="C244" s="30">
        <v>0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109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19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19"/>
      <c r="AC244" s="2"/>
      <c r="AD244" s="2"/>
      <c r="AE244" s="2"/>
      <c r="AF244" s="2"/>
      <c r="AG244" s="30">
        <v>0</v>
      </c>
    </row>
    <row r="245" spans="1:257" ht="15.75" hidden="1" customHeight="1">
      <c r="A245" s="38" t="s">
        <v>13</v>
      </c>
      <c r="B245" s="62" t="s">
        <v>27</v>
      </c>
      <c r="C245" s="43">
        <v>4</v>
      </c>
      <c r="D245" s="43">
        <v>5</v>
      </c>
      <c r="E245" s="43">
        <v>6</v>
      </c>
      <c r="F245" s="43">
        <v>7</v>
      </c>
      <c r="G245" s="43">
        <v>8</v>
      </c>
      <c r="H245" s="43">
        <v>9</v>
      </c>
      <c r="I245" s="195">
        <v>9</v>
      </c>
      <c r="J245" s="43">
        <v>9</v>
      </c>
      <c r="K245" s="43"/>
      <c r="L245" s="43">
        <v>10</v>
      </c>
      <c r="M245" s="43">
        <v>11</v>
      </c>
      <c r="N245" s="44">
        <v>12</v>
      </c>
      <c r="O245" s="19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44">
        <v>12</v>
      </c>
    </row>
    <row r="246" spans="1:257" ht="39.950000000000003" hidden="1" customHeight="1">
      <c r="A246" s="33">
        <v>489000</v>
      </c>
      <c r="B246" s="29" t="s">
        <v>222</v>
      </c>
      <c r="C246" s="30">
        <f t="shared" ref="C246:N246" si="129">SUM(C247)</f>
        <v>0</v>
      </c>
      <c r="D246" s="30">
        <f t="shared" si="129"/>
        <v>0</v>
      </c>
      <c r="E246" s="30">
        <f t="shared" si="129"/>
        <v>0</v>
      </c>
      <c r="F246" s="30">
        <f t="shared" si="129"/>
        <v>0</v>
      </c>
      <c r="G246" s="30">
        <f t="shared" si="129"/>
        <v>0</v>
      </c>
      <c r="H246" s="30">
        <f t="shared" si="129"/>
        <v>0</v>
      </c>
      <c r="I246" s="109">
        <f t="shared" si="129"/>
        <v>0</v>
      </c>
      <c r="J246" s="30">
        <f t="shared" si="129"/>
        <v>0</v>
      </c>
      <c r="K246" s="30"/>
      <c r="L246" s="30">
        <f t="shared" si="129"/>
        <v>0</v>
      </c>
      <c r="M246" s="30">
        <f t="shared" si="129"/>
        <v>0</v>
      </c>
      <c r="N246" s="31">
        <f t="shared" si="129"/>
        <v>0</v>
      </c>
      <c r="O246" s="19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31">
        <f t="shared" ref="AG246" si="130">SUM(AG247)</f>
        <v>0</v>
      </c>
    </row>
    <row r="247" spans="1:257" ht="20.100000000000001" hidden="1" customHeight="1">
      <c r="A247" s="34">
        <v>489100</v>
      </c>
      <c r="B247" s="35" t="s">
        <v>223</v>
      </c>
      <c r="C247" s="36">
        <f>SUM(D247:N247)</f>
        <v>0</v>
      </c>
      <c r="D247" s="36"/>
      <c r="E247" s="36"/>
      <c r="F247" s="36"/>
      <c r="G247" s="36"/>
      <c r="H247" s="36"/>
      <c r="I247" s="108"/>
      <c r="J247" s="36"/>
      <c r="K247" s="36"/>
      <c r="L247" s="36"/>
      <c r="M247" s="36"/>
      <c r="N247" s="37"/>
      <c r="O247" s="19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37"/>
    </row>
    <row r="248" spans="1:257" s="151" customFormat="1" ht="31.5" customHeight="1">
      <c r="A248" s="145">
        <v>500000</v>
      </c>
      <c r="B248" s="146" t="s">
        <v>282</v>
      </c>
      <c r="C248" s="147">
        <f t="shared" ref="C248:J248" si="131">C249+C284</f>
        <v>26334000</v>
      </c>
      <c r="D248" s="147">
        <f t="shared" si="131"/>
        <v>0</v>
      </c>
      <c r="E248" s="147">
        <f t="shared" si="131"/>
        <v>7864000</v>
      </c>
      <c r="F248" s="147">
        <f t="shared" si="131"/>
        <v>16550000</v>
      </c>
      <c r="G248" s="147">
        <f t="shared" si="131"/>
        <v>0</v>
      </c>
      <c r="H248" s="147">
        <f t="shared" si="131"/>
        <v>0</v>
      </c>
      <c r="I248" s="200">
        <f t="shared" si="131"/>
        <v>0</v>
      </c>
      <c r="J248" s="147">
        <f t="shared" si="131"/>
        <v>0</v>
      </c>
      <c r="K248" s="147"/>
      <c r="L248" s="147">
        <f>L249+L284</f>
        <v>0</v>
      </c>
      <c r="M248" s="147">
        <f>M249+M284</f>
        <v>0</v>
      </c>
      <c r="N248" s="147">
        <f>N249+N284</f>
        <v>1920000</v>
      </c>
      <c r="O248" s="148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8"/>
      <c r="AC248" s="149"/>
      <c r="AD248" s="149"/>
      <c r="AE248" s="149"/>
      <c r="AF248" s="149"/>
      <c r="AG248" s="147">
        <f>AG249+AG284</f>
        <v>26334000</v>
      </c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  <c r="BI248" s="150"/>
      <c r="BJ248" s="150"/>
      <c r="BK248" s="150"/>
      <c r="BL248" s="150"/>
      <c r="BM248" s="150"/>
      <c r="BN248" s="150"/>
      <c r="BO248" s="150"/>
      <c r="BP248" s="150"/>
      <c r="BQ248" s="150"/>
      <c r="BR248" s="150"/>
      <c r="BS248" s="150"/>
      <c r="BT248" s="150"/>
      <c r="BU248" s="150"/>
      <c r="BV248" s="150"/>
      <c r="BW248" s="150"/>
      <c r="BX248" s="150"/>
      <c r="BY248" s="150"/>
      <c r="BZ248" s="150"/>
      <c r="CA248" s="150"/>
      <c r="CB248" s="150"/>
      <c r="CC248" s="150"/>
      <c r="CD248" s="150"/>
      <c r="CE248" s="150"/>
      <c r="CF248" s="150"/>
      <c r="CG248" s="150"/>
      <c r="CH248" s="150"/>
      <c r="CI248" s="150"/>
      <c r="CJ248" s="150"/>
      <c r="CK248" s="150"/>
      <c r="CL248" s="150"/>
      <c r="CM248" s="150"/>
      <c r="CN248" s="150"/>
      <c r="CO248" s="150"/>
      <c r="CP248" s="150"/>
      <c r="CQ248" s="150"/>
      <c r="CR248" s="150"/>
      <c r="CS248" s="150"/>
      <c r="CT248" s="150"/>
      <c r="CU248" s="150"/>
      <c r="CV248" s="150"/>
      <c r="CW248" s="150"/>
      <c r="CX248" s="150"/>
      <c r="CY248" s="150"/>
      <c r="CZ248" s="150"/>
      <c r="DA248" s="150"/>
      <c r="DB248" s="150"/>
      <c r="DC248" s="150"/>
      <c r="DD248" s="150"/>
      <c r="DE248" s="150"/>
      <c r="DF248" s="150"/>
      <c r="DG248" s="150"/>
      <c r="DH248" s="150"/>
      <c r="DI248" s="150"/>
      <c r="DJ248" s="150"/>
      <c r="DK248" s="150"/>
      <c r="DL248" s="150"/>
      <c r="DM248" s="150"/>
      <c r="DN248" s="150"/>
      <c r="DO248" s="150"/>
      <c r="DP248" s="150"/>
      <c r="DQ248" s="150"/>
      <c r="DR248" s="150"/>
      <c r="DS248" s="150"/>
      <c r="DT248" s="150"/>
      <c r="DU248" s="150"/>
      <c r="DV248" s="150"/>
      <c r="DW248" s="150"/>
      <c r="DX248" s="150"/>
      <c r="DY248" s="150"/>
      <c r="DZ248" s="150"/>
      <c r="EA248" s="150"/>
      <c r="EB248" s="150"/>
      <c r="EC248" s="150"/>
      <c r="ED248" s="150"/>
      <c r="EE248" s="150"/>
      <c r="EF248" s="150"/>
      <c r="EG248" s="150"/>
      <c r="EH248" s="150"/>
      <c r="EI248" s="150"/>
      <c r="EJ248" s="150"/>
      <c r="EK248" s="150"/>
      <c r="EL248" s="150"/>
      <c r="EM248" s="150"/>
      <c r="EN248" s="150"/>
      <c r="EO248" s="150"/>
      <c r="EP248" s="150"/>
      <c r="EQ248" s="150"/>
      <c r="ER248" s="150"/>
      <c r="ES248" s="150"/>
      <c r="ET248" s="150"/>
      <c r="EU248" s="150"/>
      <c r="EV248" s="150"/>
      <c r="EW248" s="150"/>
      <c r="EX248" s="150"/>
      <c r="EY248" s="150"/>
      <c r="EZ248" s="150"/>
      <c r="FA248" s="150"/>
      <c r="FB248" s="150"/>
      <c r="FC248" s="150"/>
      <c r="FD248" s="150"/>
      <c r="FE248" s="150"/>
      <c r="FF248" s="150"/>
      <c r="FG248" s="150"/>
      <c r="FH248" s="150"/>
      <c r="FI248" s="150"/>
      <c r="FJ248" s="150"/>
      <c r="FK248" s="150"/>
      <c r="FL248" s="150"/>
      <c r="FM248" s="150"/>
      <c r="FN248" s="150"/>
      <c r="FO248" s="150"/>
      <c r="FP248" s="150"/>
      <c r="FQ248" s="150"/>
      <c r="FR248" s="150"/>
      <c r="FS248" s="150"/>
      <c r="FT248" s="150"/>
      <c r="FU248" s="150"/>
      <c r="FV248" s="150"/>
      <c r="FW248" s="150"/>
      <c r="FX248" s="150"/>
      <c r="FY248" s="150"/>
      <c r="FZ248" s="150"/>
      <c r="GA248" s="150"/>
      <c r="GB248" s="150"/>
      <c r="GC248" s="150"/>
      <c r="GD248" s="150"/>
      <c r="GE248" s="150"/>
      <c r="GF248" s="150"/>
      <c r="GG248" s="150"/>
      <c r="GH248" s="150"/>
      <c r="GI248" s="150"/>
      <c r="GJ248" s="150"/>
      <c r="GK248" s="150"/>
      <c r="GL248" s="150"/>
      <c r="GM248" s="150"/>
      <c r="GN248" s="150"/>
      <c r="GO248" s="150"/>
      <c r="GP248" s="150"/>
      <c r="GQ248" s="150"/>
      <c r="GR248" s="150"/>
      <c r="GS248" s="150"/>
      <c r="GT248" s="150"/>
      <c r="GU248" s="150"/>
      <c r="GV248" s="150"/>
      <c r="GW248" s="150"/>
      <c r="GX248" s="150"/>
      <c r="GY248" s="150"/>
      <c r="GZ248" s="150"/>
      <c r="HA248" s="150"/>
      <c r="HB248" s="150"/>
      <c r="HC248" s="150"/>
      <c r="HD248" s="150"/>
      <c r="HE248" s="150"/>
      <c r="HF248" s="150"/>
      <c r="HG248" s="150"/>
      <c r="HH248" s="150"/>
      <c r="HI248" s="150"/>
      <c r="HJ248" s="150"/>
      <c r="HK248" s="150"/>
      <c r="HL248" s="150"/>
      <c r="HM248" s="150"/>
      <c r="HN248" s="150"/>
      <c r="HO248" s="150"/>
      <c r="HP248" s="150"/>
      <c r="HQ248" s="150"/>
      <c r="HR248" s="150"/>
      <c r="HS248" s="150"/>
      <c r="HT248" s="150"/>
      <c r="HU248" s="150"/>
      <c r="HV248" s="150"/>
      <c r="HW248" s="150"/>
      <c r="HX248" s="150"/>
      <c r="HY248" s="150"/>
      <c r="HZ248" s="150"/>
      <c r="IA248" s="150"/>
      <c r="IB248" s="150"/>
      <c r="IC248" s="150"/>
      <c r="ID248" s="150"/>
      <c r="IE248" s="150"/>
      <c r="IF248" s="150"/>
      <c r="IG248" s="150"/>
      <c r="IH248" s="150"/>
      <c r="II248" s="150"/>
      <c r="IJ248" s="150"/>
      <c r="IK248" s="150"/>
      <c r="IL248" s="150"/>
      <c r="IM248" s="150"/>
      <c r="IN248" s="150"/>
      <c r="IO248" s="150"/>
      <c r="IP248" s="150"/>
      <c r="IQ248" s="150"/>
      <c r="IR248" s="150"/>
      <c r="IS248" s="150"/>
      <c r="IT248" s="150"/>
      <c r="IU248" s="150"/>
      <c r="IV248" s="150"/>
      <c r="IW248" s="150"/>
    </row>
    <row r="249" spans="1:257" s="139" customFormat="1" ht="20.100000000000001" customHeight="1">
      <c r="A249" s="124">
        <v>512000</v>
      </c>
      <c r="B249" s="125" t="s">
        <v>283</v>
      </c>
      <c r="C249" s="126">
        <f>C250+C251+C253+C257</f>
        <v>25634000</v>
      </c>
      <c r="D249" s="126">
        <f>SUM(D250+D251+D252+D253+D254+D255+D256+D257)</f>
        <v>0</v>
      </c>
      <c r="E249" s="126">
        <f>SUM(E250+E251+E252+E253+E257)</f>
        <v>7864000</v>
      </c>
      <c r="F249" s="126">
        <f t="shared" ref="F249:M249" si="132">SUM(F250+F251+F252+F253+F254+F255+F256+F257)</f>
        <v>16550000</v>
      </c>
      <c r="G249" s="126">
        <f t="shared" si="132"/>
        <v>0</v>
      </c>
      <c r="H249" s="126">
        <f t="shared" si="132"/>
        <v>0</v>
      </c>
      <c r="I249" s="194">
        <f t="shared" si="132"/>
        <v>0</v>
      </c>
      <c r="J249" s="126">
        <f t="shared" si="132"/>
        <v>0</v>
      </c>
      <c r="K249" s="126">
        <f t="shared" si="132"/>
        <v>0</v>
      </c>
      <c r="L249" s="126">
        <f t="shared" si="132"/>
        <v>0</v>
      </c>
      <c r="M249" s="126">
        <f t="shared" si="132"/>
        <v>0</v>
      </c>
      <c r="N249" s="126">
        <f>SUM(N250+N251+N252+N253+N257)</f>
        <v>1220000</v>
      </c>
      <c r="O249" s="152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37"/>
      <c r="AB249" s="154"/>
      <c r="AC249" s="153"/>
      <c r="AD249" s="153"/>
      <c r="AE249" s="153"/>
      <c r="AF249" s="153"/>
      <c r="AG249" s="126">
        <f>SUM(AG250+AG251+AG252+AG253+AG257)</f>
        <v>25634000</v>
      </c>
      <c r="AH249" s="138"/>
      <c r="AI249" s="138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138"/>
      <c r="AT249" s="138"/>
      <c r="AU249" s="138"/>
      <c r="AV249" s="138"/>
      <c r="AW249" s="138"/>
      <c r="AX249" s="138"/>
      <c r="AY249" s="138"/>
      <c r="AZ249" s="138"/>
      <c r="BA249" s="138"/>
      <c r="BB249" s="138"/>
      <c r="BC249" s="138"/>
      <c r="BD249" s="138"/>
      <c r="BE249" s="138"/>
      <c r="BF249" s="138"/>
      <c r="BG249" s="138"/>
      <c r="BH249" s="138"/>
      <c r="BI249" s="138"/>
      <c r="BJ249" s="138"/>
      <c r="BK249" s="138"/>
      <c r="BL249" s="138"/>
      <c r="BM249" s="138"/>
      <c r="BN249" s="138"/>
      <c r="BO249" s="138"/>
      <c r="BP249" s="138"/>
      <c r="BQ249" s="138"/>
      <c r="BR249" s="138"/>
      <c r="BS249" s="138"/>
      <c r="BT249" s="138"/>
      <c r="BU249" s="138"/>
      <c r="BV249" s="138"/>
      <c r="BW249" s="138"/>
      <c r="BX249" s="138"/>
      <c r="BY249" s="138"/>
      <c r="BZ249" s="138"/>
      <c r="CA249" s="138"/>
      <c r="CB249" s="138"/>
      <c r="CC249" s="138"/>
      <c r="CD249" s="138"/>
      <c r="CE249" s="138"/>
      <c r="CF249" s="138"/>
      <c r="CG249" s="138"/>
      <c r="CH249" s="138"/>
      <c r="CI249" s="138"/>
      <c r="CJ249" s="138"/>
      <c r="CK249" s="138"/>
      <c r="CL249" s="138"/>
      <c r="CM249" s="138"/>
      <c r="CN249" s="138"/>
      <c r="CO249" s="138"/>
      <c r="CP249" s="138"/>
      <c r="CQ249" s="138"/>
      <c r="CR249" s="138"/>
      <c r="CS249" s="138"/>
      <c r="CT249" s="138"/>
      <c r="CU249" s="138"/>
      <c r="CV249" s="138"/>
      <c r="CW249" s="138"/>
      <c r="CX249" s="138"/>
      <c r="CY249" s="138"/>
      <c r="CZ249" s="138"/>
      <c r="DA249" s="138"/>
      <c r="DB249" s="138"/>
      <c r="DC249" s="138"/>
      <c r="DD249" s="138"/>
      <c r="DE249" s="138"/>
      <c r="DF249" s="138"/>
      <c r="DG249" s="138"/>
      <c r="DH249" s="138"/>
      <c r="DI249" s="138"/>
      <c r="DJ249" s="138"/>
      <c r="DK249" s="138"/>
      <c r="DL249" s="138"/>
      <c r="DM249" s="138"/>
      <c r="DN249" s="138"/>
      <c r="DO249" s="138"/>
      <c r="DP249" s="138"/>
      <c r="DQ249" s="138"/>
      <c r="DR249" s="138"/>
      <c r="DS249" s="138"/>
      <c r="DT249" s="138"/>
      <c r="DU249" s="138"/>
      <c r="DV249" s="138"/>
      <c r="DW249" s="138"/>
      <c r="DX249" s="138"/>
      <c r="DY249" s="138"/>
      <c r="DZ249" s="138"/>
      <c r="EA249" s="138"/>
      <c r="EB249" s="138"/>
      <c r="EC249" s="138"/>
      <c r="ED249" s="138"/>
      <c r="EE249" s="138"/>
      <c r="EF249" s="138"/>
      <c r="EG249" s="138"/>
      <c r="EH249" s="138"/>
      <c r="EI249" s="138"/>
      <c r="EJ249" s="138"/>
      <c r="EK249" s="138"/>
      <c r="EL249" s="138"/>
      <c r="EM249" s="138"/>
      <c r="EN249" s="138"/>
      <c r="EO249" s="138"/>
      <c r="EP249" s="138"/>
      <c r="EQ249" s="138"/>
      <c r="ER249" s="138"/>
      <c r="ES249" s="138"/>
      <c r="ET249" s="138"/>
      <c r="EU249" s="138"/>
      <c r="EV249" s="138"/>
      <c r="EW249" s="138"/>
      <c r="EX249" s="138"/>
      <c r="EY249" s="138"/>
      <c r="EZ249" s="138"/>
      <c r="FA249" s="138"/>
      <c r="FB249" s="138"/>
      <c r="FC249" s="138"/>
      <c r="FD249" s="138"/>
      <c r="FE249" s="138"/>
      <c r="FF249" s="138"/>
      <c r="FG249" s="138"/>
      <c r="FH249" s="138"/>
      <c r="FI249" s="138"/>
      <c r="FJ249" s="138"/>
      <c r="FK249" s="138"/>
      <c r="FL249" s="138"/>
      <c r="FM249" s="138"/>
      <c r="FN249" s="138"/>
      <c r="FO249" s="138"/>
      <c r="FP249" s="138"/>
      <c r="FQ249" s="138"/>
      <c r="FR249" s="138"/>
      <c r="FS249" s="138"/>
      <c r="FT249" s="138"/>
      <c r="FU249" s="138"/>
      <c r="FV249" s="138"/>
      <c r="FW249" s="138"/>
      <c r="FX249" s="138"/>
      <c r="FY249" s="138"/>
      <c r="FZ249" s="138"/>
      <c r="GA249" s="138"/>
      <c r="GB249" s="138"/>
      <c r="GC249" s="138"/>
      <c r="GD249" s="138"/>
      <c r="GE249" s="138"/>
      <c r="GF249" s="138"/>
      <c r="GG249" s="138"/>
      <c r="GH249" s="138"/>
      <c r="GI249" s="138"/>
      <c r="GJ249" s="138"/>
      <c r="GK249" s="138"/>
      <c r="GL249" s="138"/>
      <c r="GM249" s="138"/>
      <c r="GN249" s="138"/>
      <c r="GO249" s="138"/>
      <c r="GP249" s="138"/>
      <c r="GQ249" s="138"/>
      <c r="GR249" s="138"/>
      <c r="GS249" s="138"/>
      <c r="GT249" s="138"/>
      <c r="GU249" s="138"/>
      <c r="GV249" s="138"/>
      <c r="GW249" s="138"/>
      <c r="GX249" s="138"/>
      <c r="GY249" s="138"/>
      <c r="GZ249" s="138"/>
      <c r="HA249" s="138"/>
      <c r="HB249" s="138"/>
      <c r="HC249" s="138"/>
      <c r="HD249" s="138"/>
      <c r="HE249" s="138"/>
      <c r="HF249" s="138"/>
      <c r="HG249" s="138"/>
      <c r="HH249" s="138"/>
      <c r="HI249" s="138"/>
      <c r="HJ249" s="138"/>
      <c r="HK249" s="138"/>
      <c r="HL249" s="138"/>
      <c r="HM249" s="138"/>
      <c r="HN249" s="138"/>
      <c r="HO249" s="138"/>
      <c r="HP249" s="138"/>
      <c r="HQ249" s="138"/>
      <c r="HR249" s="138"/>
      <c r="HS249" s="138"/>
      <c r="HT249" s="138"/>
      <c r="HU249" s="138"/>
      <c r="HV249" s="138"/>
      <c r="HW249" s="138"/>
      <c r="HX249" s="138"/>
      <c r="HY249" s="138"/>
      <c r="HZ249" s="138"/>
      <c r="IA249" s="138"/>
      <c r="IB249" s="138"/>
      <c r="IC249" s="138"/>
      <c r="ID249" s="138"/>
      <c r="IE249" s="138"/>
      <c r="IF249" s="138"/>
      <c r="IG249" s="138"/>
      <c r="IH249" s="138"/>
      <c r="II249" s="138"/>
      <c r="IJ249" s="138"/>
      <c r="IK249" s="138"/>
      <c r="IL249" s="138"/>
      <c r="IM249" s="138"/>
      <c r="IN249" s="138"/>
      <c r="IO249" s="138"/>
      <c r="IP249" s="138"/>
      <c r="IQ249" s="138"/>
      <c r="IR249" s="138"/>
      <c r="IS249" s="138"/>
      <c r="IT249" s="138"/>
      <c r="IU249" s="138"/>
      <c r="IV249" s="138"/>
      <c r="IW249" s="138"/>
    </row>
    <row r="250" spans="1:257" ht="20.100000000000001" customHeight="1">
      <c r="A250" s="61">
        <v>512100</v>
      </c>
      <c r="B250" s="29" t="s">
        <v>224</v>
      </c>
      <c r="C250" s="30">
        <v>17350000</v>
      </c>
      <c r="D250" s="30">
        <v>0</v>
      </c>
      <c r="E250" s="30">
        <v>0</v>
      </c>
      <c r="F250" s="30">
        <v>16550000</v>
      </c>
      <c r="G250" s="30">
        <v>0</v>
      </c>
      <c r="H250" s="30">
        <v>0</v>
      </c>
      <c r="I250" s="109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800000</v>
      </c>
      <c r="O250" s="8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0"/>
      <c r="AB250" s="84"/>
      <c r="AC250" s="211"/>
      <c r="AD250" s="211"/>
      <c r="AE250" s="211"/>
      <c r="AF250" s="211"/>
      <c r="AG250" s="30">
        <v>17350000</v>
      </c>
    </row>
    <row r="251" spans="1:257" ht="20.100000000000001" customHeight="1">
      <c r="A251" s="61">
        <v>512200</v>
      </c>
      <c r="B251" s="29" t="s">
        <v>225</v>
      </c>
      <c r="C251" s="30">
        <v>270000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109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270000</v>
      </c>
      <c r="O251" s="85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2"/>
      <c r="AB251" s="4"/>
      <c r="AC251" s="2"/>
      <c r="AD251" s="2"/>
      <c r="AE251" s="72"/>
      <c r="AF251" s="72"/>
      <c r="AG251" s="30">
        <v>270000</v>
      </c>
    </row>
    <row r="252" spans="1:257" ht="20.100000000000001" customHeight="1">
      <c r="A252" s="61">
        <v>512400</v>
      </c>
      <c r="B252" s="29" t="s">
        <v>226</v>
      </c>
      <c r="C252" s="30">
        <v>0</v>
      </c>
      <c r="D252" s="30">
        <v>0</v>
      </c>
      <c r="E252" s="30">
        <v>0</v>
      </c>
      <c r="F252" s="30">
        <v>0</v>
      </c>
      <c r="G252" s="30">
        <v>0</v>
      </c>
      <c r="H252" s="30">
        <v>0</v>
      </c>
      <c r="I252" s="109">
        <v>0</v>
      </c>
      <c r="J252" s="30">
        <v>0</v>
      </c>
      <c r="K252" s="30">
        <v>0</v>
      </c>
      <c r="L252" s="30">
        <v>0</v>
      </c>
      <c r="M252" s="30">
        <v>0</v>
      </c>
      <c r="N252" s="31">
        <v>0</v>
      </c>
      <c r="O252" s="19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19"/>
      <c r="AC252" s="2"/>
      <c r="AD252" s="2"/>
      <c r="AE252" s="2"/>
      <c r="AF252" s="2"/>
      <c r="AG252" s="31">
        <v>0</v>
      </c>
    </row>
    <row r="253" spans="1:257" ht="20.100000000000001" customHeight="1">
      <c r="A253" s="61">
        <v>512500</v>
      </c>
      <c r="B253" s="29" t="s">
        <v>227</v>
      </c>
      <c r="C253" s="30">
        <v>8014000</v>
      </c>
      <c r="D253" s="30">
        <v>0</v>
      </c>
      <c r="E253" s="30">
        <v>7864000</v>
      </c>
      <c r="F253" s="30">
        <v>0</v>
      </c>
      <c r="G253" s="30">
        <v>0</v>
      </c>
      <c r="H253" s="30">
        <v>0</v>
      </c>
      <c r="I253" s="109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150000</v>
      </c>
      <c r="O253" s="19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75"/>
      <c r="AA253" s="19"/>
      <c r="AB253" s="19"/>
      <c r="AC253" s="2"/>
      <c r="AD253" s="2"/>
      <c r="AE253" s="2"/>
      <c r="AF253" s="2"/>
      <c r="AG253" s="30">
        <v>8014000</v>
      </c>
    </row>
    <row r="254" spans="1:257" ht="20.100000000000001" hidden="1" customHeight="1">
      <c r="A254" s="61">
        <v>512600</v>
      </c>
      <c r="B254" s="29" t="s">
        <v>228</v>
      </c>
      <c r="C254" s="36">
        <f>SUM(D254:N254)</f>
        <v>0</v>
      </c>
      <c r="D254" s="36"/>
      <c r="E254" s="36"/>
      <c r="F254" s="36"/>
      <c r="G254" s="36"/>
      <c r="H254" s="36"/>
      <c r="I254" s="108"/>
      <c r="J254" s="36"/>
      <c r="K254" s="36"/>
      <c r="L254" s="36"/>
      <c r="M254" s="36"/>
      <c r="N254" s="37"/>
      <c r="O254" s="19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37"/>
    </row>
    <row r="255" spans="1:257" ht="20.100000000000001" hidden="1" customHeight="1">
      <c r="A255" s="61">
        <v>512700</v>
      </c>
      <c r="B255" s="29" t="s">
        <v>229</v>
      </c>
      <c r="C255" s="36">
        <f>SUM(D255:N255)</f>
        <v>0</v>
      </c>
      <c r="D255" s="36"/>
      <c r="E255" s="36"/>
      <c r="F255" s="36"/>
      <c r="G255" s="36"/>
      <c r="H255" s="36"/>
      <c r="I255" s="108"/>
      <c r="J255" s="36"/>
      <c r="K255" s="36"/>
      <c r="L255" s="36"/>
      <c r="M255" s="36"/>
      <c r="N255" s="37"/>
      <c r="O255" s="19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37"/>
    </row>
    <row r="256" spans="1:257" ht="20.100000000000001" hidden="1" customHeight="1">
      <c r="A256" s="61">
        <v>512800</v>
      </c>
      <c r="B256" s="29" t="s">
        <v>230</v>
      </c>
      <c r="C256" s="36">
        <f>SUM(D256:N256)</f>
        <v>0</v>
      </c>
      <c r="D256" s="36"/>
      <c r="E256" s="36"/>
      <c r="F256" s="36"/>
      <c r="G256" s="36"/>
      <c r="H256" s="36"/>
      <c r="I256" s="108"/>
      <c r="J256" s="36"/>
      <c r="K256" s="36"/>
      <c r="L256" s="36"/>
      <c r="M256" s="36"/>
      <c r="N256" s="37"/>
      <c r="O256" s="19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37"/>
    </row>
    <row r="257" spans="1:33" ht="30" customHeight="1">
      <c r="A257" s="61">
        <v>512900</v>
      </c>
      <c r="B257" s="29" t="s">
        <v>231</v>
      </c>
      <c r="C257" s="30">
        <v>0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109">
        <v>0</v>
      </c>
      <c r="J257" s="30">
        <v>0</v>
      </c>
      <c r="K257" s="30">
        <v>0</v>
      </c>
      <c r="L257" s="30">
        <v>0</v>
      </c>
      <c r="M257" s="30">
        <v>0</v>
      </c>
      <c r="N257" s="31">
        <v>0</v>
      </c>
      <c r="O257" s="19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19"/>
      <c r="AC257" s="2"/>
      <c r="AD257" s="2"/>
      <c r="AE257" s="2"/>
      <c r="AF257" s="2"/>
      <c r="AG257" s="31">
        <v>0</v>
      </c>
    </row>
    <row r="258" spans="1:33" ht="20.100000000000001" hidden="1" customHeight="1">
      <c r="A258" s="33">
        <v>520000</v>
      </c>
      <c r="B258" s="29" t="s">
        <v>232</v>
      </c>
      <c r="C258" s="30" t="e">
        <f>SUM(C259+C261+#REF!)</f>
        <v>#REF!</v>
      </c>
      <c r="D258" s="30" t="e">
        <f>SUM(D259+D261+#REF!)</f>
        <v>#REF!</v>
      </c>
      <c r="E258" s="30" t="e">
        <f>SUM(E259+E261+#REF!)</f>
        <v>#REF!</v>
      </c>
      <c r="F258" s="30" t="e">
        <f>SUM(F259+F261+#REF!)</f>
        <v>#REF!</v>
      </c>
      <c r="G258" s="30" t="e">
        <f>SUM(G259+G261+#REF!)</f>
        <v>#REF!</v>
      </c>
      <c r="H258" s="30" t="e">
        <f>SUM(H259+H261+#REF!)</f>
        <v>#REF!</v>
      </c>
      <c r="I258" s="109" t="e">
        <f>SUM(I259+I261+#REF!)</f>
        <v>#REF!</v>
      </c>
      <c r="J258" s="30" t="e">
        <f>SUM(J259+J261+#REF!)</f>
        <v>#REF!</v>
      </c>
      <c r="K258" s="30"/>
      <c r="L258" s="30" t="e">
        <f>SUM(L259+L261+#REF!)</f>
        <v>#REF!</v>
      </c>
      <c r="M258" s="30" t="e">
        <f>SUM(M259+M261+#REF!)</f>
        <v>#REF!</v>
      </c>
      <c r="N258" s="31" t="e">
        <f>SUM(N259+N261+#REF!)</f>
        <v>#REF!</v>
      </c>
      <c r="O258" s="19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31" t="e">
        <f>SUM(AG259+AG261+#REF!)</f>
        <v>#REF!</v>
      </c>
    </row>
    <row r="259" spans="1:33" ht="20.100000000000001" hidden="1" customHeight="1">
      <c r="A259" s="33">
        <v>521000</v>
      </c>
      <c r="B259" s="29" t="s">
        <v>233</v>
      </c>
      <c r="C259" s="30">
        <f t="shared" ref="C259:N259" si="133">SUM(C260)</f>
        <v>0</v>
      </c>
      <c r="D259" s="30">
        <f t="shared" si="133"/>
        <v>0</v>
      </c>
      <c r="E259" s="30">
        <f t="shared" si="133"/>
        <v>0</v>
      </c>
      <c r="F259" s="30">
        <f t="shared" si="133"/>
        <v>0</v>
      </c>
      <c r="G259" s="30">
        <f t="shared" si="133"/>
        <v>0</v>
      </c>
      <c r="H259" s="30">
        <f t="shared" si="133"/>
        <v>0</v>
      </c>
      <c r="I259" s="109">
        <f t="shared" si="133"/>
        <v>0</v>
      </c>
      <c r="J259" s="30">
        <f t="shared" si="133"/>
        <v>0</v>
      </c>
      <c r="K259" s="30"/>
      <c r="L259" s="30">
        <f t="shared" si="133"/>
        <v>0</v>
      </c>
      <c r="M259" s="30">
        <f t="shared" si="133"/>
        <v>0</v>
      </c>
      <c r="N259" s="31">
        <f t="shared" si="133"/>
        <v>0</v>
      </c>
      <c r="O259" s="19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31">
        <f t="shared" ref="AG259" si="134">SUM(AG260)</f>
        <v>0</v>
      </c>
    </row>
    <row r="260" spans="1:33" ht="20.100000000000001" hidden="1" customHeight="1">
      <c r="A260" s="34">
        <v>521100</v>
      </c>
      <c r="B260" s="35" t="s">
        <v>234</v>
      </c>
      <c r="C260" s="36">
        <f>SUM(D260:N260)</f>
        <v>0</v>
      </c>
      <c r="D260" s="36"/>
      <c r="E260" s="36"/>
      <c r="F260" s="36"/>
      <c r="G260" s="36"/>
      <c r="H260" s="36"/>
      <c r="I260" s="108"/>
      <c r="J260" s="36"/>
      <c r="K260" s="36"/>
      <c r="L260" s="36"/>
      <c r="M260" s="36"/>
      <c r="N260" s="37"/>
      <c r="O260" s="19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37"/>
    </row>
    <row r="261" spans="1:33" ht="20.100000000000001" hidden="1" customHeight="1">
      <c r="A261" s="33">
        <v>522000</v>
      </c>
      <c r="B261" s="29" t="s">
        <v>235</v>
      </c>
      <c r="C261" s="30" t="e">
        <f>SUM(C262+#REF!+#REF!)</f>
        <v>#REF!</v>
      </c>
      <c r="D261" s="30" t="e">
        <f>SUM(D262+#REF!+#REF!)</f>
        <v>#REF!</v>
      </c>
      <c r="E261" s="30" t="e">
        <f>SUM(E262+#REF!+#REF!)</f>
        <v>#REF!</v>
      </c>
      <c r="F261" s="30" t="e">
        <f>SUM(F262+#REF!+#REF!)</f>
        <v>#REF!</v>
      </c>
      <c r="G261" s="30" t="e">
        <f>SUM(G262+#REF!+#REF!)</f>
        <v>#REF!</v>
      </c>
      <c r="H261" s="30" t="e">
        <f>SUM(H262+#REF!+#REF!)</f>
        <v>#REF!</v>
      </c>
      <c r="I261" s="109" t="e">
        <f>SUM(I262+#REF!+#REF!)</f>
        <v>#REF!</v>
      </c>
      <c r="J261" s="30" t="e">
        <f>SUM(J262+#REF!+#REF!)</f>
        <v>#REF!</v>
      </c>
      <c r="K261" s="30"/>
      <c r="L261" s="30" t="e">
        <f>SUM(L262+#REF!+#REF!)</f>
        <v>#REF!</v>
      </c>
      <c r="M261" s="30" t="e">
        <f>SUM(M262+#REF!+#REF!)</f>
        <v>#REF!</v>
      </c>
      <c r="N261" s="31" t="e">
        <f>SUM(N262+#REF!+#REF!)</f>
        <v>#REF!</v>
      </c>
      <c r="O261" s="19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31" t="e">
        <f>SUM(AG262+#REF!+#REF!)</f>
        <v>#REF!</v>
      </c>
    </row>
    <row r="262" spans="1:33" ht="20.100000000000001" hidden="1" customHeight="1">
      <c r="A262" s="34">
        <v>522100</v>
      </c>
      <c r="B262" s="35" t="s">
        <v>236</v>
      </c>
      <c r="C262" s="36">
        <f>SUM(D262:N262)</f>
        <v>0</v>
      </c>
      <c r="D262" s="36"/>
      <c r="E262" s="36"/>
      <c r="F262" s="36"/>
      <c r="G262" s="36"/>
      <c r="H262" s="36"/>
      <c r="I262" s="108"/>
      <c r="J262" s="36"/>
      <c r="K262" s="36"/>
      <c r="L262" s="36"/>
      <c r="M262" s="36"/>
      <c r="N262" s="37"/>
      <c r="O262" s="19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37"/>
    </row>
    <row r="263" spans="1:33" ht="16.5" hidden="1" customHeight="1">
      <c r="A263" s="38" t="s">
        <v>13</v>
      </c>
      <c r="B263" s="62" t="s">
        <v>27</v>
      </c>
      <c r="C263" s="43">
        <v>4</v>
      </c>
      <c r="D263" s="43">
        <v>5</v>
      </c>
      <c r="E263" s="43">
        <v>6</v>
      </c>
      <c r="F263" s="43">
        <v>7</v>
      </c>
      <c r="G263" s="43">
        <v>8</v>
      </c>
      <c r="H263" s="43">
        <v>9</v>
      </c>
      <c r="I263" s="195">
        <v>9</v>
      </c>
      <c r="J263" s="43">
        <v>9</v>
      </c>
      <c r="K263" s="43"/>
      <c r="L263" s="43">
        <v>10</v>
      </c>
      <c r="M263" s="43">
        <v>11</v>
      </c>
      <c r="N263" s="44">
        <v>12</v>
      </c>
      <c r="O263" s="19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44">
        <v>12</v>
      </c>
    </row>
    <row r="264" spans="1:33" ht="20.100000000000001" hidden="1" customHeight="1">
      <c r="A264" s="34">
        <v>621200</v>
      </c>
      <c r="B264" s="35" t="s">
        <v>237</v>
      </c>
      <c r="C264" s="36">
        <f t="shared" ref="C264:C271" si="135">SUM(D264:N264)</f>
        <v>0</v>
      </c>
      <c r="D264" s="36"/>
      <c r="E264" s="36"/>
      <c r="F264" s="36"/>
      <c r="G264" s="36"/>
      <c r="H264" s="36"/>
      <c r="I264" s="108"/>
      <c r="J264" s="36"/>
      <c r="K264" s="36"/>
      <c r="L264" s="36"/>
      <c r="M264" s="36"/>
      <c r="N264" s="37"/>
      <c r="O264" s="19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37"/>
    </row>
    <row r="265" spans="1:33" ht="20.100000000000001" hidden="1" customHeight="1">
      <c r="A265" s="34">
        <v>621300</v>
      </c>
      <c r="B265" s="35" t="s">
        <v>238</v>
      </c>
      <c r="C265" s="36">
        <f t="shared" si="135"/>
        <v>0</v>
      </c>
      <c r="D265" s="36"/>
      <c r="E265" s="36"/>
      <c r="F265" s="36"/>
      <c r="G265" s="36"/>
      <c r="H265" s="36"/>
      <c r="I265" s="108"/>
      <c r="J265" s="36"/>
      <c r="K265" s="36"/>
      <c r="L265" s="36"/>
      <c r="M265" s="36"/>
      <c r="N265" s="37"/>
      <c r="O265" s="19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37"/>
    </row>
    <row r="266" spans="1:33" ht="20.100000000000001" hidden="1" customHeight="1">
      <c r="A266" s="34">
        <v>621400</v>
      </c>
      <c r="B266" s="35" t="s">
        <v>239</v>
      </c>
      <c r="C266" s="36">
        <f t="shared" si="135"/>
        <v>0</v>
      </c>
      <c r="D266" s="36"/>
      <c r="E266" s="36"/>
      <c r="F266" s="36"/>
      <c r="G266" s="36"/>
      <c r="H266" s="36"/>
      <c r="I266" s="108"/>
      <c r="J266" s="36"/>
      <c r="K266" s="36"/>
      <c r="L266" s="36"/>
      <c r="M266" s="36"/>
      <c r="N266" s="37"/>
      <c r="O266" s="19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37"/>
    </row>
    <row r="267" spans="1:33" ht="20.100000000000001" hidden="1" customHeight="1">
      <c r="A267" s="34">
        <v>621500</v>
      </c>
      <c r="B267" s="35" t="s">
        <v>240</v>
      </c>
      <c r="C267" s="36">
        <f t="shared" si="135"/>
        <v>0</v>
      </c>
      <c r="D267" s="36"/>
      <c r="E267" s="36"/>
      <c r="F267" s="36"/>
      <c r="G267" s="36"/>
      <c r="H267" s="36"/>
      <c r="I267" s="108"/>
      <c r="J267" s="36"/>
      <c r="K267" s="36"/>
      <c r="L267" s="36"/>
      <c r="M267" s="36"/>
      <c r="N267" s="37"/>
      <c r="O267" s="19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37"/>
    </row>
    <row r="268" spans="1:33" ht="20.100000000000001" hidden="1" customHeight="1">
      <c r="A268" s="34">
        <v>621600</v>
      </c>
      <c r="B268" s="35" t="s">
        <v>241</v>
      </c>
      <c r="C268" s="36">
        <f t="shared" si="135"/>
        <v>0</v>
      </c>
      <c r="D268" s="36"/>
      <c r="E268" s="36"/>
      <c r="F268" s="36"/>
      <c r="G268" s="36"/>
      <c r="H268" s="36"/>
      <c r="I268" s="108"/>
      <c r="J268" s="36"/>
      <c r="K268" s="36"/>
      <c r="L268" s="36"/>
      <c r="M268" s="36"/>
      <c r="N268" s="37"/>
      <c r="O268" s="19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37"/>
    </row>
    <row r="269" spans="1:33" ht="20.100000000000001" hidden="1" customHeight="1">
      <c r="A269" s="34">
        <v>621700</v>
      </c>
      <c r="B269" s="35" t="s">
        <v>242</v>
      </c>
      <c r="C269" s="36">
        <f t="shared" si="135"/>
        <v>0</v>
      </c>
      <c r="D269" s="36"/>
      <c r="E269" s="36"/>
      <c r="F269" s="36"/>
      <c r="G269" s="36"/>
      <c r="H269" s="36"/>
      <c r="I269" s="108"/>
      <c r="J269" s="36"/>
      <c r="K269" s="36"/>
      <c r="L269" s="36"/>
      <c r="M269" s="36"/>
      <c r="N269" s="37"/>
      <c r="O269" s="19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37"/>
    </row>
    <row r="270" spans="1:33" ht="20.100000000000001" hidden="1" customHeight="1">
      <c r="A270" s="34">
        <v>621800</v>
      </c>
      <c r="B270" s="35" t="s">
        <v>243</v>
      </c>
      <c r="C270" s="36">
        <f t="shared" si="135"/>
        <v>0</v>
      </c>
      <c r="D270" s="36"/>
      <c r="E270" s="36"/>
      <c r="F270" s="36"/>
      <c r="G270" s="36"/>
      <c r="H270" s="36"/>
      <c r="I270" s="108"/>
      <c r="J270" s="36"/>
      <c r="K270" s="36"/>
      <c r="L270" s="36"/>
      <c r="M270" s="36"/>
      <c r="N270" s="37"/>
      <c r="O270" s="19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37"/>
    </row>
    <row r="271" spans="1:33" ht="20.100000000000001" hidden="1" customHeight="1">
      <c r="A271" s="34">
        <v>621900</v>
      </c>
      <c r="B271" s="35" t="s">
        <v>244</v>
      </c>
      <c r="C271" s="36">
        <f t="shared" si="135"/>
        <v>0</v>
      </c>
      <c r="D271" s="36"/>
      <c r="E271" s="36"/>
      <c r="F271" s="36"/>
      <c r="G271" s="36"/>
      <c r="H271" s="36"/>
      <c r="I271" s="108"/>
      <c r="J271" s="36"/>
      <c r="K271" s="36"/>
      <c r="L271" s="36"/>
      <c r="M271" s="36"/>
      <c r="N271" s="37"/>
      <c r="O271" s="19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37"/>
    </row>
    <row r="272" spans="1:33" ht="20.100000000000001" hidden="1" customHeight="1">
      <c r="A272" s="33">
        <v>622000</v>
      </c>
      <c r="B272" s="29" t="s">
        <v>245</v>
      </c>
      <c r="C272" s="30">
        <f t="shared" ref="C272:N272" si="136">SUM(C273:C280)</f>
        <v>0</v>
      </c>
      <c r="D272" s="30">
        <f t="shared" si="136"/>
        <v>0</v>
      </c>
      <c r="E272" s="30">
        <f t="shared" si="136"/>
        <v>0</v>
      </c>
      <c r="F272" s="30">
        <f t="shared" si="136"/>
        <v>0</v>
      </c>
      <c r="G272" s="30">
        <f t="shared" si="136"/>
        <v>0</v>
      </c>
      <c r="H272" s="30">
        <f t="shared" si="136"/>
        <v>0</v>
      </c>
      <c r="I272" s="109">
        <f t="shared" ref="I272:J272" si="137">SUM(I273:I280)</f>
        <v>0</v>
      </c>
      <c r="J272" s="30">
        <f t="shared" si="137"/>
        <v>0</v>
      </c>
      <c r="K272" s="30"/>
      <c r="L272" s="30">
        <f t="shared" si="136"/>
        <v>0</v>
      </c>
      <c r="M272" s="30">
        <f t="shared" si="136"/>
        <v>0</v>
      </c>
      <c r="N272" s="31">
        <f t="shared" si="136"/>
        <v>0</v>
      </c>
      <c r="O272" s="19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31">
        <f t="shared" ref="AG272" si="138">SUM(AG273:AG280)</f>
        <v>0</v>
      </c>
    </row>
    <row r="273" spans="1:257" ht="20.100000000000001" hidden="1" customHeight="1">
      <c r="A273" s="34">
        <v>622100</v>
      </c>
      <c r="B273" s="35" t="s">
        <v>246</v>
      </c>
      <c r="C273" s="36">
        <f t="shared" ref="C273:C280" si="139">SUM(D273:N273)</f>
        <v>0</v>
      </c>
      <c r="D273" s="36"/>
      <c r="E273" s="36"/>
      <c r="F273" s="36"/>
      <c r="G273" s="36"/>
      <c r="H273" s="36"/>
      <c r="I273" s="108"/>
      <c r="J273" s="36"/>
      <c r="K273" s="36"/>
      <c r="L273" s="36"/>
      <c r="M273" s="36"/>
      <c r="N273" s="37"/>
      <c r="O273" s="19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37"/>
    </row>
    <row r="274" spans="1:257" ht="20.100000000000001" hidden="1" customHeight="1">
      <c r="A274" s="34">
        <v>622200</v>
      </c>
      <c r="B274" s="35" t="s">
        <v>247</v>
      </c>
      <c r="C274" s="36">
        <f t="shared" si="139"/>
        <v>0</v>
      </c>
      <c r="D274" s="36"/>
      <c r="E274" s="36"/>
      <c r="F274" s="36"/>
      <c r="G274" s="36"/>
      <c r="H274" s="36"/>
      <c r="I274" s="108"/>
      <c r="J274" s="36"/>
      <c r="K274" s="36"/>
      <c r="L274" s="36"/>
      <c r="M274" s="36"/>
      <c r="N274" s="37"/>
      <c r="O274" s="19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37"/>
    </row>
    <row r="275" spans="1:257" ht="20.100000000000001" hidden="1" customHeight="1">
      <c r="A275" s="34">
        <v>622300</v>
      </c>
      <c r="B275" s="35" t="s">
        <v>248</v>
      </c>
      <c r="C275" s="36">
        <f t="shared" si="139"/>
        <v>0</v>
      </c>
      <c r="D275" s="36"/>
      <c r="E275" s="36"/>
      <c r="F275" s="36"/>
      <c r="G275" s="36"/>
      <c r="H275" s="36"/>
      <c r="I275" s="108"/>
      <c r="J275" s="36"/>
      <c r="K275" s="36"/>
      <c r="L275" s="36"/>
      <c r="M275" s="36"/>
      <c r="N275" s="37"/>
      <c r="O275" s="19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37"/>
    </row>
    <row r="276" spans="1:257" ht="20.100000000000001" hidden="1" customHeight="1">
      <c r="A276" s="34">
        <v>622400</v>
      </c>
      <c r="B276" s="35" t="s">
        <v>249</v>
      </c>
      <c r="C276" s="36">
        <f t="shared" si="139"/>
        <v>0</v>
      </c>
      <c r="D276" s="36"/>
      <c r="E276" s="36"/>
      <c r="F276" s="36"/>
      <c r="G276" s="36"/>
      <c r="H276" s="36"/>
      <c r="I276" s="108"/>
      <c r="J276" s="36"/>
      <c r="K276" s="36"/>
      <c r="L276" s="36"/>
      <c r="M276" s="36"/>
      <c r="N276" s="37"/>
      <c r="O276" s="86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37"/>
    </row>
    <row r="277" spans="1:257" ht="20.100000000000001" hidden="1" customHeight="1">
      <c r="A277" s="34">
        <v>622500</v>
      </c>
      <c r="B277" s="35" t="s">
        <v>250</v>
      </c>
      <c r="C277" s="36">
        <f t="shared" si="139"/>
        <v>0</v>
      </c>
      <c r="D277" s="36"/>
      <c r="E277" s="36"/>
      <c r="F277" s="36"/>
      <c r="G277" s="36"/>
      <c r="H277" s="36"/>
      <c r="I277" s="108"/>
      <c r="J277" s="36"/>
      <c r="K277" s="36"/>
      <c r="L277" s="36"/>
      <c r="M277" s="36"/>
      <c r="N277" s="37"/>
      <c r="O277" s="86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37"/>
    </row>
    <row r="278" spans="1:257" ht="20.100000000000001" hidden="1" customHeight="1">
      <c r="A278" s="34">
        <v>622600</v>
      </c>
      <c r="B278" s="35" t="s">
        <v>251</v>
      </c>
      <c r="C278" s="36">
        <f t="shared" si="139"/>
        <v>0</v>
      </c>
      <c r="D278" s="36"/>
      <c r="E278" s="36"/>
      <c r="F278" s="36"/>
      <c r="G278" s="36"/>
      <c r="H278" s="36"/>
      <c r="I278" s="108"/>
      <c r="J278" s="36"/>
      <c r="K278" s="36"/>
      <c r="L278" s="36"/>
      <c r="M278" s="36"/>
      <c r="N278" s="37"/>
      <c r="O278" s="86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37"/>
    </row>
    <row r="279" spans="1:257" ht="20.100000000000001" hidden="1" customHeight="1">
      <c r="A279" s="34">
        <v>622700</v>
      </c>
      <c r="B279" s="35" t="s">
        <v>252</v>
      </c>
      <c r="C279" s="36">
        <f t="shared" si="139"/>
        <v>0</v>
      </c>
      <c r="D279" s="36"/>
      <c r="E279" s="36"/>
      <c r="F279" s="36"/>
      <c r="G279" s="36"/>
      <c r="H279" s="36"/>
      <c r="I279" s="108"/>
      <c r="J279" s="36"/>
      <c r="K279" s="36"/>
      <c r="L279" s="36"/>
      <c r="M279" s="36"/>
      <c r="N279" s="37"/>
      <c r="O279" s="86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37"/>
    </row>
    <row r="280" spans="1:257" ht="20.100000000000001" hidden="1" customHeight="1">
      <c r="A280" s="34">
        <v>622800</v>
      </c>
      <c r="B280" s="35" t="s">
        <v>253</v>
      </c>
      <c r="C280" s="36">
        <f t="shared" si="139"/>
        <v>0</v>
      </c>
      <c r="D280" s="36"/>
      <c r="E280" s="36"/>
      <c r="F280" s="36"/>
      <c r="G280" s="36"/>
      <c r="H280" s="36"/>
      <c r="I280" s="108"/>
      <c r="J280" s="36"/>
      <c r="K280" s="36"/>
      <c r="L280" s="36"/>
      <c r="M280" s="36"/>
      <c r="N280" s="37"/>
      <c r="O280" s="86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37"/>
    </row>
    <row r="281" spans="1:257" ht="39.950000000000003" hidden="1" customHeight="1">
      <c r="A281" s="33">
        <v>623000</v>
      </c>
      <c r="B281" s="29" t="s">
        <v>254</v>
      </c>
      <c r="C281" s="30">
        <f t="shared" ref="C281:N281" si="140">SUM(C282)</f>
        <v>0</v>
      </c>
      <c r="D281" s="30">
        <f t="shared" si="140"/>
        <v>0</v>
      </c>
      <c r="E281" s="30">
        <f t="shared" si="140"/>
        <v>0</v>
      </c>
      <c r="F281" s="30">
        <f t="shared" si="140"/>
        <v>0</v>
      </c>
      <c r="G281" s="30">
        <f t="shared" si="140"/>
        <v>0</v>
      </c>
      <c r="H281" s="30">
        <f t="shared" si="140"/>
        <v>0</v>
      </c>
      <c r="I281" s="109">
        <f t="shared" si="140"/>
        <v>0</v>
      </c>
      <c r="J281" s="30">
        <f t="shared" si="140"/>
        <v>0</v>
      </c>
      <c r="K281" s="30"/>
      <c r="L281" s="30">
        <f t="shared" si="140"/>
        <v>0</v>
      </c>
      <c r="M281" s="30">
        <f t="shared" si="140"/>
        <v>0</v>
      </c>
      <c r="N281" s="31">
        <f t="shared" si="140"/>
        <v>0</v>
      </c>
      <c r="O281" s="86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31">
        <f t="shared" ref="AG281" si="141">SUM(AG282)</f>
        <v>0</v>
      </c>
    </row>
    <row r="282" spans="1:257" ht="39.950000000000003" hidden="1" customHeight="1">
      <c r="A282" s="50">
        <v>623100</v>
      </c>
      <c r="B282" s="51" t="s">
        <v>255</v>
      </c>
      <c r="C282" s="52">
        <f>SUM(D282:N282)</f>
        <v>0</v>
      </c>
      <c r="D282" s="52"/>
      <c r="E282" s="52"/>
      <c r="F282" s="52"/>
      <c r="G282" s="52"/>
      <c r="H282" s="52"/>
      <c r="I282" s="198"/>
      <c r="J282" s="52"/>
      <c r="K282" s="52"/>
      <c r="L282" s="52"/>
      <c r="M282" s="52"/>
      <c r="N282" s="53"/>
      <c r="O282" s="86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53"/>
    </row>
    <row r="283" spans="1:257" ht="22.5" hidden="1" customHeight="1">
      <c r="A283" s="110"/>
      <c r="B283" s="111"/>
      <c r="C283" s="112"/>
      <c r="D283" s="112"/>
      <c r="E283" s="112"/>
      <c r="F283" s="112"/>
      <c r="G283" s="112"/>
      <c r="H283" s="112"/>
      <c r="I283" s="199"/>
      <c r="J283" s="112"/>
      <c r="K283" s="112"/>
      <c r="L283" s="112"/>
      <c r="M283" s="112"/>
      <c r="N283" s="113"/>
      <c r="O283" s="86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113"/>
    </row>
    <row r="284" spans="1:257" s="176" customFormat="1" ht="22.5" customHeight="1" thickBot="1">
      <c r="A284" s="179">
        <v>513100</v>
      </c>
      <c r="B284" s="180" t="s">
        <v>286</v>
      </c>
      <c r="C284" s="181">
        <v>700000</v>
      </c>
      <c r="D284" s="181">
        <v>0</v>
      </c>
      <c r="E284" s="181">
        <v>0</v>
      </c>
      <c r="F284" s="181">
        <v>0</v>
      </c>
      <c r="G284" s="181">
        <v>0</v>
      </c>
      <c r="H284" s="181">
        <v>0</v>
      </c>
      <c r="I284" s="193">
        <v>0</v>
      </c>
      <c r="J284" s="181">
        <v>0</v>
      </c>
      <c r="K284" s="181">
        <v>0</v>
      </c>
      <c r="L284" s="181">
        <v>0</v>
      </c>
      <c r="M284" s="181">
        <v>0</v>
      </c>
      <c r="N284" s="181">
        <v>700000</v>
      </c>
      <c r="O284" s="171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3"/>
      <c r="AA284" s="174"/>
      <c r="AB284" s="174"/>
      <c r="AC284" s="172"/>
      <c r="AD284" s="172"/>
      <c r="AE284" s="172"/>
      <c r="AF284" s="172"/>
      <c r="AG284" s="181">
        <v>700000</v>
      </c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5"/>
      <c r="AT284" s="175"/>
      <c r="AU284" s="175"/>
      <c r="AV284" s="175"/>
      <c r="AW284" s="175"/>
      <c r="AX284" s="175"/>
      <c r="AY284" s="175"/>
      <c r="AZ284" s="175"/>
      <c r="BA284" s="175"/>
      <c r="BB284" s="175"/>
      <c r="BC284" s="175"/>
      <c r="BD284" s="175"/>
      <c r="BE284" s="175"/>
      <c r="BF284" s="175"/>
      <c r="BG284" s="175"/>
      <c r="BH284" s="175"/>
      <c r="BI284" s="175"/>
      <c r="BJ284" s="175"/>
      <c r="BK284" s="175"/>
      <c r="BL284" s="175"/>
      <c r="BM284" s="175"/>
      <c r="BN284" s="175"/>
      <c r="BO284" s="175"/>
      <c r="BP284" s="175"/>
      <c r="BQ284" s="175"/>
      <c r="BR284" s="175"/>
      <c r="BS284" s="175"/>
      <c r="BT284" s="175"/>
      <c r="BU284" s="175"/>
      <c r="BV284" s="175"/>
      <c r="BW284" s="175"/>
      <c r="BX284" s="175"/>
      <c r="BY284" s="175"/>
      <c r="BZ284" s="175"/>
      <c r="CA284" s="175"/>
      <c r="CB284" s="175"/>
      <c r="CC284" s="175"/>
      <c r="CD284" s="175"/>
      <c r="CE284" s="175"/>
      <c r="CF284" s="175"/>
      <c r="CG284" s="175"/>
      <c r="CH284" s="175"/>
      <c r="CI284" s="175"/>
      <c r="CJ284" s="175"/>
      <c r="CK284" s="175"/>
      <c r="CL284" s="175"/>
      <c r="CM284" s="175"/>
      <c r="CN284" s="175"/>
      <c r="CO284" s="175"/>
      <c r="CP284" s="175"/>
      <c r="CQ284" s="175"/>
      <c r="CR284" s="175"/>
      <c r="CS284" s="175"/>
      <c r="CT284" s="175"/>
      <c r="CU284" s="175"/>
      <c r="CV284" s="175"/>
      <c r="CW284" s="175"/>
      <c r="CX284" s="175"/>
      <c r="CY284" s="175"/>
      <c r="CZ284" s="175"/>
      <c r="DA284" s="175"/>
      <c r="DB284" s="175"/>
      <c r="DC284" s="175"/>
      <c r="DD284" s="175"/>
      <c r="DE284" s="175"/>
      <c r="DF284" s="175"/>
      <c r="DG284" s="175"/>
      <c r="DH284" s="175"/>
      <c r="DI284" s="175"/>
      <c r="DJ284" s="175"/>
      <c r="DK284" s="175"/>
      <c r="DL284" s="175"/>
      <c r="DM284" s="175"/>
      <c r="DN284" s="175"/>
      <c r="DO284" s="175"/>
      <c r="DP284" s="175"/>
      <c r="DQ284" s="175"/>
      <c r="DR284" s="175"/>
      <c r="DS284" s="175"/>
      <c r="DT284" s="175"/>
      <c r="DU284" s="175"/>
      <c r="DV284" s="175"/>
      <c r="DW284" s="175"/>
      <c r="DX284" s="175"/>
      <c r="DY284" s="175"/>
      <c r="DZ284" s="175"/>
      <c r="EA284" s="175"/>
      <c r="EB284" s="175"/>
      <c r="EC284" s="175"/>
      <c r="ED284" s="175"/>
      <c r="EE284" s="175"/>
      <c r="EF284" s="175"/>
      <c r="EG284" s="175"/>
      <c r="EH284" s="175"/>
      <c r="EI284" s="175"/>
      <c r="EJ284" s="175"/>
      <c r="EK284" s="175"/>
      <c r="EL284" s="175"/>
      <c r="EM284" s="175"/>
      <c r="EN284" s="175"/>
      <c r="EO284" s="175"/>
      <c r="EP284" s="175"/>
      <c r="EQ284" s="175"/>
      <c r="ER284" s="175"/>
      <c r="ES284" s="175"/>
      <c r="ET284" s="175"/>
      <c r="EU284" s="175"/>
      <c r="EV284" s="175"/>
      <c r="EW284" s="175"/>
      <c r="EX284" s="175"/>
      <c r="EY284" s="175"/>
      <c r="EZ284" s="175"/>
      <c r="FA284" s="175"/>
      <c r="FB284" s="175"/>
      <c r="FC284" s="175"/>
      <c r="FD284" s="175"/>
      <c r="FE284" s="175"/>
      <c r="FF284" s="175"/>
      <c r="FG284" s="175"/>
      <c r="FH284" s="175"/>
      <c r="FI284" s="175"/>
      <c r="FJ284" s="175"/>
      <c r="FK284" s="175"/>
      <c r="FL284" s="175"/>
      <c r="FM284" s="175"/>
      <c r="FN284" s="175"/>
      <c r="FO284" s="175"/>
      <c r="FP284" s="175"/>
      <c r="FQ284" s="175"/>
      <c r="FR284" s="175"/>
      <c r="FS284" s="175"/>
      <c r="FT284" s="175"/>
      <c r="FU284" s="175"/>
      <c r="FV284" s="175"/>
      <c r="FW284" s="175"/>
      <c r="FX284" s="175"/>
      <c r="FY284" s="175"/>
      <c r="FZ284" s="175"/>
      <c r="GA284" s="175"/>
      <c r="GB284" s="175"/>
      <c r="GC284" s="175"/>
      <c r="GD284" s="175"/>
      <c r="GE284" s="175"/>
      <c r="GF284" s="175"/>
      <c r="GG284" s="175"/>
      <c r="GH284" s="175"/>
      <c r="GI284" s="175"/>
      <c r="GJ284" s="175"/>
      <c r="GK284" s="175"/>
      <c r="GL284" s="175"/>
      <c r="GM284" s="175"/>
      <c r="GN284" s="175"/>
      <c r="GO284" s="175"/>
      <c r="GP284" s="175"/>
      <c r="GQ284" s="175"/>
      <c r="GR284" s="175"/>
      <c r="GS284" s="175"/>
      <c r="GT284" s="175"/>
      <c r="GU284" s="175"/>
      <c r="GV284" s="175"/>
      <c r="GW284" s="175"/>
      <c r="GX284" s="175"/>
      <c r="GY284" s="175"/>
      <c r="GZ284" s="175"/>
      <c r="HA284" s="175"/>
      <c r="HB284" s="175"/>
      <c r="HC284" s="175"/>
      <c r="HD284" s="175"/>
      <c r="HE284" s="175"/>
      <c r="HF284" s="175"/>
      <c r="HG284" s="175"/>
      <c r="HH284" s="175"/>
      <c r="HI284" s="175"/>
      <c r="HJ284" s="175"/>
      <c r="HK284" s="175"/>
      <c r="HL284" s="175"/>
      <c r="HM284" s="175"/>
      <c r="HN284" s="175"/>
      <c r="HO284" s="175"/>
      <c r="HP284" s="175"/>
      <c r="HQ284" s="175"/>
      <c r="HR284" s="175"/>
      <c r="HS284" s="175"/>
      <c r="HT284" s="175"/>
      <c r="HU284" s="175"/>
      <c r="HV284" s="175"/>
      <c r="HW284" s="175"/>
      <c r="HX284" s="175"/>
      <c r="HY284" s="175"/>
      <c r="HZ284" s="175"/>
      <c r="IA284" s="175"/>
      <c r="IB284" s="175"/>
      <c r="IC284" s="175"/>
      <c r="ID284" s="175"/>
      <c r="IE284" s="175"/>
      <c r="IF284" s="175"/>
      <c r="IG284" s="175"/>
      <c r="IH284" s="175"/>
      <c r="II284" s="175"/>
      <c r="IJ284" s="175"/>
      <c r="IK284" s="175"/>
      <c r="IL284" s="175"/>
      <c r="IM284" s="175"/>
      <c r="IN284" s="175"/>
      <c r="IO284" s="175"/>
      <c r="IP284" s="175"/>
      <c r="IQ284" s="175"/>
      <c r="IR284" s="175"/>
      <c r="IS284" s="175"/>
      <c r="IT284" s="175"/>
      <c r="IU284" s="175"/>
      <c r="IV284" s="175"/>
      <c r="IW284" s="175"/>
    </row>
    <row r="285" spans="1:257" s="163" customFormat="1" ht="20.100000000000001" customHeight="1" thickBot="1">
      <c r="A285" s="155"/>
      <c r="B285" s="156" t="s">
        <v>284</v>
      </c>
      <c r="C285" s="157">
        <f>SUM(C95)</f>
        <v>621713061.62999988</v>
      </c>
      <c r="D285" s="157">
        <f t="shared" ref="D285:N285" si="142">SUM(D95)</f>
        <v>983732.8</v>
      </c>
      <c r="E285" s="157">
        <f t="shared" si="142"/>
        <v>13846000</v>
      </c>
      <c r="F285" s="157">
        <f t="shared" si="142"/>
        <v>25303000</v>
      </c>
      <c r="G285" s="157">
        <f t="shared" si="142"/>
        <v>9086414</v>
      </c>
      <c r="H285" s="157">
        <f t="shared" si="142"/>
        <v>547941084.82999992</v>
      </c>
      <c r="I285" s="157">
        <f t="shared" ref="I285:J285" si="143">SUM(I95)</f>
        <v>1820000</v>
      </c>
      <c r="J285" s="157">
        <f t="shared" si="143"/>
        <v>1820000</v>
      </c>
      <c r="K285" s="157">
        <f t="shared" si="142"/>
        <v>547941084.82999992</v>
      </c>
      <c r="L285" s="157">
        <f t="shared" si="142"/>
        <v>13777830</v>
      </c>
      <c r="M285" s="157">
        <f t="shared" si="142"/>
        <v>50000</v>
      </c>
      <c r="N285" s="157">
        <f t="shared" si="142"/>
        <v>10725000</v>
      </c>
      <c r="O285" s="158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60"/>
      <c r="AA285" s="161"/>
      <c r="AB285" s="161"/>
      <c r="AC285" s="159"/>
      <c r="AD285" s="159"/>
      <c r="AE285" s="159"/>
      <c r="AF285" s="159"/>
      <c r="AG285" s="157">
        <f t="shared" ref="AG285" si="144">SUM(AG95)</f>
        <v>621713061.62999988</v>
      </c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62"/>
      <c r="AX285" s="162"/>
      <c r="AY285" s="162"/>
      <c r="AZ285" s="162"/>
      <c r="BA285" s="162"/>
      <c r="BB285" s="162"/>
      <c r="BC285" s="162"/>
      <c r="BD285" s="162"/>
      <c r="BE285" s="162"/>
      <c r="BF285" s="162"/>
      <c r="BG285" s="162"/>
      <c r="BH285" s="162"/>
      <c r="BI285" s="162"/>
      <c r="BJ285" s="162"/>
      <c r="BK285" s="162"/>
      <c r="BL285" s="162"/>
      <c r="BM285" s="162"/>
      <c r="BN285" s="162"/>
      <c r="BO285" s="162"/>
      <c r="BP285" s="162"/>
      <c r="BQ285" s="162"/>
      <c r="BR285" s="162"/>
      <c r="BS285" s="162"/>
      <c r="BT285" s="162"/>
      <c r="BU285" s="162"/>
      <c r="BV285" s="162"/>
      <c r="BW285" s="162"/>
      <c r="BX285" s="162"/>
      <c r="BY285" s="162"/>
      <c r="BZ285" s="162"/>
      <c r="CA285" s="162"/>
      <c r="CB285" s="162"/>
      <c r="CC285" s="162"/>
      <c r="CD285" s="162"/>
      <c r="CE285" s="162"/>
      <c r="CF285" s="162"/>
      <c r="CG285" s="162"/>
      <c r="CH285" s="162"/>
      <c r="CI285" s="162"/>
      <c r="CJ285" s="162"/>
      <c r="CK285" s="162"/>
      <c r="CL285" s="162"/>
      <c r="CM285" s="162"/>
      <c r="CN285" s="162"/>
      <c r="CO285" s="162"/>
      <c r="CP285" s="162"/>
      <c r="CQ285" s="162"/>
      <c r="CR285" s="162"/>
      <c r="CS285" s="162"/>
      <c r="CT285" s="162"/>
      <c r="CU285" s="162"/>
      <c r="CV285" s="162"/>
      <c r="CW285" s="162"/>
      <c r="CX285" s="162"/>
      <c r="CY285" s="162"/>
      <c r="CZ285" s="162"/>
      <c r="DA285" s="162"/>
      <c r="DB285" s="162"/>
      <c r="DC285" s="162"/>
      <c r="DD285" s="162"/>
      <c r="DE285" s="162"/>
      <c r="DF285" s="162"/>
      <c r="DG285" s="162"/>
      <c r="DH285" s="162"/>
      <c r="DI285" s="162"/>
      <c r="DJ285" s="162"/>
      <c r="DK285" s="162"/>
      <c r="DL285" s="162"/>
      <c r="DM285" s="162"/>
      <c r="DN285" s="162"/>
      <c r="DO285" s="162"/>
      <c r="DP285" s="162"/>
      <c r="DQ285" s="162"/>
      <c r="DR285" s="162"/>
      <c r="DS285" s="162"/>
      <c r="DT285" s="162"/>
      <c r="DU285" s="162"/>
      <c r="DV285" s="162"/>
      <c r="DW285" s="162"/>
      <c r="DX285" s="162"/>
      <c r="DY285" s="162"/>
      <c r="DZ285" s="162"/>
      <c r="EA285" s="162"/>
      <c r="EB285" s="162"/>
      <c r="EC285" s="162"/>
      <c r="ED285" s="162"/>
      <c r="EE285" s="162"/>
      <c r="EF285" s="162"/>
      <c r="EG285" s="162"/>
      <c r="EH285" s="162"/>
      <c r="EI285" s="162"/>
      <c r="EJ285" s="162"/>
      <c r="EK285" s="162"/>
      <c r="EL285" s="162"/>
      <c r="EM285" s="162"/>
      <c r="EN285" s="162"/>
      <c r="EO285" s="162"/>
      <c r="EP285" s="162"/>
      <c r="EQ285" s="162"/>
      <c r="ER285" s="162"/>
      <c r="ES285" s="162"/>
      <c r="ET285" s="162"/>
      <c r="EU285" s="162"/>
      <c r="EV285" s="162"/>
      <c r="EW285" s="162"/>
      <c r="EX285" s="162"/>
      <c r="EY285" s="162"/>
      <c r="EZ285" s="162"/>
      <c r="FA285" s="162"/>
      <c r="FB285" s="162"/>
      <c r="FC285" s="162"/>
      <c r="FD285" s="162"/>
      <c r="FE285" s="162"/>
      <c r="FF285" s="162"/>
      <c r="FG285" s="162"/>
      <c r="FH285" s="162"/>
      <c r="FI285" s="162"/>
      <c r="FJ285" s="162"/>
      <c r="FK285" s="162"/>
      <c r="FL285" s="162"/>
      <c r="FM285" s="162"/>
      <c r="FN285" s="162"/>
      <c r="FO285" s="162"/>
      <c r="FP285" s="162"/>
      <c r="FQ285" s="162"/>
      <c r="FR285" s="162"/>
      <c r="FS285" s="162"/>
      <c r="FT285" s="162"/>
      <c r="FU285" s="162"/>
      <c r="FV285" s="162"/>
      <c r="FW285" s="162"/>
      <c r="FX285" s="162"/>
      <c r="FY285" s="162"/>
      <c r="FZ285" s="162"/>
      <c r="GA285" s="162"/>
      <c r="GB285" s="162"/>
      <c r="GC285" s="162"/>
      <c r="GD285" s="162"/>
      <c r="GE285" s="162"/>
      <c r="GF285" s="162"/>
      <c r="GG285" s="162"/>
      <c r="GH285" s="162"/>
      <c r="GI285" s="162"/>
      <c r="GJ285" s="162"/>
      <c r="GK285" s="162"/>
      <c r="GL285" s="162"/>
      <c r="GM285" s="162"/>
      <c r="GN285" s="162"/>
      <c r="GO285" s="162"/>
      <c r="GP285" s="162"/>
      <c r="GQ285" s="162"/>
      <c r="GR285" s="162"/>
      <c r="GS285" s="162"/>
      <c r="GT285" s="162"/>
      <c r="GU285" s="162"/>
      <c r="GV285" s="162"/>
      <c r="GW285" s="162"/>
      <c r="GX285" s="162"/>
      <c r="GY285" s="162"/>
      <c r="GZ285" s="162"/>
      <c r="HA285" s="162"/>
      <c r="HB285" s="162"/>
      <c r="HC285" s="162"/>
      <c r="HD285" s="162"/>
      <c r="HE285" s="162"/>
      <c r="HF285" s="162"/>
      <c r="HG285" s="162"/>
      <c r="HH285" s="162"/>
      <c r="HI285" s="162"/>
      <c r="HJ285" s="162"/>
      <c r="HK285" s="162"/>
      <c r="HL285" s="162"/>
      <c r="HM285" s="162"/>
      <c r="HN285" s="162"/>
      <c r="HO285" s="162"/>
      <c r="HP285" s="162"/>
      <c r="HQ285" s="162"/>
      <c r="HR285" s="162"/>
      <c r="HS285" s="162"/>
      <c r="HT285" s="162"/>
      <c r="HU285" s="162"/>
      <c r="HV285" s="162"/>
      <c r="HW285" s="162"/>
      <c r="HX285" s="162"/>
      <c r="HY285" s="162"/>
      <c r="HZ285" s="162"/>
      <c r="IA285" s="162"/>
      <c r="IB285" s="162"/>
      <c r="IC285" s="162"/>
      <c r="ID285" s="162"/>
      <c r="IE285" s="162"/>
      <c r="IF285" s="162"/>
      <c r="IG285" s="162"/>
      <c r="IH285" s="162"/>
      <c r="II285" s="162"/>
      <c r="IJ285" s="162"/>
      <c r="IK285" s="162"/>
      <c r="IL285" s="162"/>
      <c r="IM285" s="162"/>
      <c r="IN285" s="162"/>
      <c r="IO285" s="162"/>
      <c r="IP285" s="162"/>
      <c r="IQ285" s="162"/>
      <c r="IR285" s="162"/>
      <c r="IS285" s="162"/>
      <c r="IT285" s="162"/>
      <c r="IU285" s="162"/>
      <c r="IV285" s="162"/>
      <c r="IW285" s="162"/>
    </row>
    <row r="286" spans="1:257" s="163" customFormat="1" ht="20.100000000000001" customHeight="1" thickBot="1">
      <c r="A286" s="155"/>
      <c r="B286" s="156" t="s">
        <v>285</v>
      </c>
      <c r="C286" s="157">
        <f t="shared" ref="C286:N286" si="145">SUM(C89-C285)</f>
        <v>2328963.370000124</v>
      </c>
      <c r="D286" s="157">
        <f t="shared" si="145"/>
        <v>0</v>
      </c>
      <c r="E286" s="157">
        <f t="shared" si="145"/>
        <v>0</v>
      </c>
      <c r="F286" s="157">
        <f t="shared" si="145"/>
        <v>0</v>
      </c>
      <c r="G286" s="157">
        <f t="shared" si="145"/>
        <v>1.9999999552965164E-2</v>
      </c>
      <c r="H286" s="157">
        <f t="shared" si="145"/>
        <v>1.1920928955078125E-7</v>
      </c>
      <c r="I286" s="157">
        <f t="shared" si="145"/>
        <v>-1820000</v>
      </c>
      <c r="J286" s="157">
        <f t="shared" si="145"/>
        <v>-1820000</v>
      </c>
      <c r="K286" s="157">
        <f t="shared" si="145"/>
        <v>1.1920928955078125E-7</v>
      </c>
      <c r="L286" s="157">
        <f t="shared" si="145"/>
        <v>0</v>
      </c>
      <c r="M286" s="157">
        <f t="shared" si="145"/>
        <v>0</v>
      </c>
      <c r="N286" s="157">
        <f t="shared" si="145"/>
        <v>2328963.3499999996</v>
      </c>
      <c r="O286" s="158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60"/>
      <c r="AA286" s="161"/>
      <c r="AB286" s="161"/>
      <c r="AC286" s="159"/>
      <c r="AD286" s="159"/>
      <c r="AE286" s="159"/>
      <c r="AF286" s="159"/>
      <c r="AG286" s="157">
        <f>SUM(AG89-AG285)</f>
        <v>2328963.370000124</v>
      </c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  <c r="AW286" s="162"/>
      <c r="AX286" s="162"/>
      <c r="AY286" s="162"/>
      <c r="AZ286" s="162"/>
      <c r="BA286" s="162"/>
      <c r="BB286" s="162"/>
      <c r="BC286" s="162"/>
      <c r="BD286" s="162"/>
      <c r="BE286" s="162"/>
      <c r="BF286" s="162"/>
      <c r="BG286" s="162"/>
      <c r="BH286" s="162"/>
      <c r="BI286" s="162"/>
      <c r="BJ286" s="162"/>
      <c r="BK286" s="162"/>
      <c r="BL286" s="162"/>
      <c r="BM286" s="162"/>
      <c r="BN286" s="162"/>
      <c r="BO286" s="162"/>
      <c r="BP286" s="162"/>
      <c r="BQ286" s="162"/>
      <c r="BR286" s="162"/>
      <c r="BS286" s="162"/>
      <c r="BT286" s="162"/>
      <c r="BU286" s="162"/>
      <c r="BV286" s="162"/>
      <c r="BW286" s="162"/>
      <c r="BX286" s="162"/>
      <c r="BY286" s="162"/>
      <c r="BZ286" s="162"/>
      <c r="CA286" s="162"/>
      <c r="CB286" s="162"/>
      <c r="CC286" s="162"/>
      <c r="CD286" s="162"/>
      <c r="CE286" s="162"/>
      <c r="CF286" s="162"/>
      <c r="CG286" s="162"/>
      <c r="CH286" s="162"/>
      <c r="CI286" s="162"/>
      <c r="CJ286" s="162"/>
      <c r="CK286" s="162"/>
      <c r="CL286" s="162"/>
      <c r="CM286" s="162"/>
      <c r="CN286" s="162"/>
      <c r="CO286" s="162"/>
      <c r="CP286" s="162"/>
      <c r="CQ286" s="162"/>
      <c r="CR286" s="162"/>
      <c r="CS286" s="162"/>
      <c r="CT286" s="162"/>
      <c r="CU286" s="162"/>
      <c r="CV286" s="162"/>
      <c r="CW286" s="162"/>
      <c r="CX286" s="162"/>
      <c r="CY286" s="162"/>
      <c r="CZ286" s="162"/>
      <c r="DA286" s="162"/>
      <c r="DB286" s="162"/>
      <c r="DC286" s="162"/>
      <c r="DD286" s="162"/>
      <c r="DE286" s="162"/>
      <c r="DF286" s="162"/>
      <c r="DG286" s="162"/>
      <c r="DH286" s="162"/>
      <c r="DI286" s="162"/>
      <c r="DJ286" s="162"/>
      <c r="DK286" s="162"/>
      <c r="DL286" s="162"/>
      <c r="DM286" s="162"/>
      <c r="DN286" s="162"/>
      <c r="DO286" s="162"/>
      <c r="DP286" s="162"/>
      <c r="DQ286" s="162"/>
      <c r="DR286" s="162"/>
      <c r="DS286" s="162"/>
      <c r="DT286" s="162"/>
      <c r="DU286" s="162"/>
      <c r="DV286" s="162"/>
      <c r="DW286" s="162"/>
      <c r="DX286" s="162"/>
      <c r="DY286" s="162"/>
      <c r="DZ286" s="162"/>
      <c r="EA286" s="162"/>
      <c r="EB286" s="162"/>
      <c r="EC286" s="162"/>
      <c r="ED286" s="162"/>
      <c r="EE286" s="162"/>
      <c r="EF286" s="162"/>
      <c r="EG286" s="162"/>
      <c r="EH286" s="162"/>
      <c r="EI286" s="162"/>
      <c r="EJ286" s="162"/>
      <c r="EK286" s="162"/>
      <c r="EL286" s="162"/>
      <c r="EM286" s="162"/>
      <c r="EN286" s="162"/>
      <c r="EO286" s="162"/>
      <c r="EP286" s="162"/>
      <c r="EQ286" s="162"/>
      <c r="ER286" s="162"/>
      <c r="ES286" s="162"/>
      <c r="ET286" s="162"/>
      <c r="EU286" s="162"/>
      <c r="EV286" s="162"/>
      <c r="EW286" s="162"/>
      <c r="EX286" s="162"/>
      <c r="EY286" s="162"/>
      <c r="EZ286" s="162"/>
      <c r="FA286" s="162"/>
      <c r="FB286" s="162"/>
      <c r="FC286" s="162"/>
      <c r="FD286" s="162"/>
      <c r="FE286" s="162"/>
      <c r="FF286" s="162"/>
      <c r="FG286" s="162"/>
      <c r="FH286" s="162"/>
      <c r="FI286" s="162"/>
      <c r="FJ286" s="162"/>
      <c r="FK286" s="162"/>
      <c r="FL286" s="162"/>
      <c r="FM286" s="162"/>
      <c r="FN286" s="162"/>
      <c r="FO286" s="162"/>
      <c r="FP286" s="162"/>
      <c r="FQ286" s="162"/>
      <c r="FR286" s="162"/>
      <c r="FS286" s="162"/>
      <c r="FT286" s="162"/>
      <c r="FU286" s="162"/>
      <c r="FV286" s="162"/>
      <c r="FW286" s="162"/>
      <c r="FX286" s="162"/>
      <c r="FY286" s="162"/>
      <c r="FZ286" s="162"/>
      <c r="GA286" s="162"/>
      <c r="GB286" s="162"/>
      <c r="GC286" s="162"/>
      <c r="GD286" s="162"/>
      <c r="GE286" s="162"/>
      <c r="GF286" s="162"/>
      <c r="GG286" s="162"/>
      <c r="GH286" s="162"/>
      <c r="GI286" s="162"/>
      <c r="GJ286" s="162"/>
      <c r="GK286" s="162"/>
      <c r="GL286" s="162"/>
      <c r="GM286" s="162"/>
      <c r="GN286" s="162"/>
      <c r="GO286" s="162"/>
      <c r="GP286" s="162"/>
      <c r="GQ286" s="162"/>
      <c r="GR286" s="162"/>
      <c r="GS286" s="162"/>
      <c r="GT286" s="162"/>
      <c r="GU286" s="162"/>
      <c r="GV286" s="162"/>
      <c r="GW286" s="162"/>
      <c r="GX286" s="162"/>
      <c r="GY286" s="162"/>
      <c r="GZ286" s="162"/>
      <c r="HA286" s="162"/>
      <c r="HB286" s="162"/>
      <c r="HC286" s="162"/>
      <c r="HD286" s="162"/>
      <c r="HE286" s="162"/>
      <c r="HF286" s="162"/>
      <c r="HG286" s="162"/>
      <c r="HH286" s="162"/>
      <c r="HI286" s="162"/>
      <c r="HJ286" s="162"/>
      <c r="HK286" s="162"/>
      <c r="HL286" s="162"/>
      <c r="HM286" s="162"/>
      <c r="HN286" s="162"/>
      <c r="HO286" s="162"/>
      <c r="HP286" s="162"/>
      <c r="HQ286" s="162"/>
      <c r="HR286" s="162"/>
      <c r="HS286" s="162"/>
      <c r="HT286" s="162"/>
      <c r="HU286" s="162"/>
      <c r="HV286" s="162"/>
      <c r="HW286" s="162"/>
      <c r="HX286" s="162"/>
      <c r="HY286" s="162"/>
      <c r="HZ286" s="162"/>
      <c r="IA286" s="162"/>
      <c r="IB286" s="162"/>
      <c r="IC286" s="162"/>
      <c r="ID286" s="162"/>
      <c r="IE286" s="162"/>
      <c r="IF286" s="162"/>
      <c r="IG286" s="162"/>
      <c r="IH286" s="162"/>
      <c r="II286" s="162"/>
      <c r="IJ286" s="162"/>
      <c r="IK286" s="162"/>
      <c r="IL286" s="162"/>
      <c r="IM286" s="162"/>
      <c r="IN286" s="162"/>
      <c r="IO286" s="162"/>
      <c r="IP286" s="162"/>
      <c r="IQ286" s="162"/>
      <c r="IR286" s="162"/>
      <c r="IS286" s="162"/>
      <c r="IT286" s="162"/>
      <c r="IU286" s="162"/>
      <c r="IV286" s="162"/>
      <c r="IW286" s="162"/>
    </row>
    <row r="287" spans="1:257" ht="20.100000000000001" customHeight="1">
      <c r="A287" s="88"/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87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90"/>
    </row>
    <row r="288" spans="1:257" ht="20.100000000000001" customHeight="1">
      <c r="A288" s="91"/>
      <c r="B288" s="92"/>
      <c r="C288" s="93"/>
      <c r="D288" s="93"/>
      <c r="E288" s="93"/>
      <c r="F288" s="206"/>
      <c r="G288" s="207"/>
      <c r="H288" s="207"/>
      <c r="I288" s="183"/>
      <c r="J288" s="183"/>
      <c r="K288" s="183"/>
      <c r="L288" s="93"/>
      <c r="M288" s="93"/>
      <c r="N288" s="93"/>
      <c r="O288" s="94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93"/>
    </row>
    <row r="289" spans="1:33" ht="20.100000000000001" customHeight="1">
      <c r="A289" s="91"/>
      <c r="B289" s="206" t="s">
        <v>302</v>
      </c>
      <c r="C289" s="207"/>
      <c r="D289" s="207"/>
      <c r="E289" s="93"/>
      <c r="F289" s="206"/>
      <c r="G289" s="207"/>
      <c r="H289" s="207"/>
      <c r="I289" s="183"/>
      <c r="J289" s="183"/>
      <c r="K289" s="183"/>
      <c r="L289" s="93" t="s">
        <v>303</v>
      </c>
      <c r="M289" s="93"/>
      <c r="N289" s="93"/>
      <c r="O289" s="94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93"/>
    </row>
    <row r="290" spans="1:33" ht="20.100000000000001" customHeight="1">
      <c r="A290" s="91"/>
      <c r="B290" s="208"/>
      <c r="C290" s="209"/>
      <c r="D290" s="209"/>
      <c r="E290" s="93"/>
      <c r="F290" s="11"/>
      <c r="G290" s="11"/>
      <c r="H290" s="93"/>
      <c r="I290" s="93"/>
      <c r="J290" s="93"/>
      <c r="K290" s="93"/>
      <c r="L290" s="206"/>
      <c r="M290" s="207"/>
      <c r="N290" s="93"/>
      <c r="O290" s="94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93"/>
    </row>
    <row r="291" spans="1:33" ht="20.100000000000001" customHeight="1">
      <c r="A291" s="91"/>
      <c r="B291" s="11"/>
      <c r="C291" s="11"/>
      <c r="D291" s="93"/>
      <c r="E291" s="93"/>
      <c r="F291" s="93"/>
      <c r="G291" s="93"/>
      <c r="H291" s="93"/>
      <c r="I291" s="93"/>
      <c r="J291" s="93"/>
      <c r="K291" s="93"/>
      <c r="L291" s="208"/>
      <c r="M291" s="209"/>
      <c r="N291" s="93"/>
      <c r="O291" s="94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93"/>
    </row>
    <row r="292" spans="1:33" ht="21" customHeight="1">
      <c r="A292" s="91"/>
      <c r="B292" s="92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6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97"/>
      <c r="AC292" s="72"/>
      <c r="AD292" s="72"/>
      <c r="AE292" s="72"/>
      <c r="AF292" s="72"/>
      <c r="AG292" s="95"/>
    </row>
    <row r="296" spans="1:33" ht="15.75" customHeight="1">
      <c r="D296" s="206"/>
      <c r="E296" s="207"/>
      <c r="F296" s="207"/>
    </row>
    <row r="297" spans="1:33" ht="15.75" customHeight="1">
      <c r="D297" s="206"/>
      <c r="E297" s="207"/>
      <c r="F297" s="207"/>
    </row>
    <row r="298" spans="1:33" ht="15.75" customHeight="1">
      <c r="D298" s="11"/>
      <c r="E298" s="11"/>
      <c r="F298" s="93"/>
    </row>
  </sheetData>
  <mergeCells count="28">
    <mergeCell ref="AG92:AG93"/>
    <mergeCell ref="A3:B3"/>
    <mergeCell ref="A1:N2"/>
    <mergeCell ref="M8:N8"/>
    <mergeCell ref="H8:L8"/>
    <mergeCell ref="B91:B93"/>
    <mergeCell ref="A7:A9"/>
    <mergeCell ref="D8:G8"/>
    <mergeCell ref="C7:N7"/>
    <mergeCell ref="B7:B9"/>
    <mergeCell ref="C8:C9"/>
    <mergeCell ref="A91:A93"/>
    <mergeCell ref="H92:L92"/>
    <mergeCell ref="D92:G92"/>
    <mergeCell ref="C92:C93"/>
    <mergeCell ref="C91:N91"/>
    <mergeCell ref="N92:N93"/>
    <mergeCell ref="M92:M93"/>
    <mergeCell ref="L291:M291"/>
    <mergeCell ref="F289:H289"/>
    <mergeCell ref="L290:M290"/>
    <mergeCell ref="F288:H288"/>
    <mergeCell ref="B289:D289"/>
    <mergeCell ref="B290:D290"/>
    <mergeCell ref="D296:F296"/>
    <mergeCell ref="D297:F297"/>
    <mergeCell ref="AB241:AF241"/>
    <mergeCell ref="AC250:AF250"/>
  </mergeCells>
  <pageMargins left="0.19685039370078741" right="0.19685039370078741" top="0.19685039370078741" bottom="0.19685039370078741" header="0.11811023622047245" footer="0.11811023622047245"/>
  <pageSetup paperSize="9" scale="54" orientation="landscape" r:id="rId1"/>
  <headerFooter>
    <oddFooter>&amp;C&amp;"Calibri,Regular"&amp;11&amp;K000000Strana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osnovni FP 2021</vt:lpstr>
      <vt:lpstr>'osnovni FP 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Mitov</dc:creator>
  <cp:lastModifiedBy>Windows User</cp:lastModifiedBy>
  <cp:lastPrinted>2022-01-10T10:48:28Z</cp:lastPrinted>
  <dcterms:created xsi:type="dcterms:W3CDTF">2021-01-28T07:20:34Z</dcterms:created>
  <dcterms:modified xsi:type="dcterms:W3CDTF">2022-06-30T10:36:44Z</dcterms:modified>
</cp:coreProperties>
</file>